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鹿寨县2024年脱贫劳动力跨省就业一次性交通补助花名册" sheetId="1" r:id="rId1"/>
    <sheet name="Sheet2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0" hidden="1">鹿寨县2024年脱贫劳动力跨省就业一次性交通补助花名册!$A$4:$J$139</definedName>
    <definedName name="_xlnm.Print_Titles" localSheetId="0">鹿寨县2024年脱贫劳动力跨省就业一次性交通补助花名册!$4:$4</definedName>
  </definedNames>
  <calcPr calcId="144525"/>
</workbook>
</file>

<file path=xl/sharedStrings.xml><?xml version="1.0" encoding="utf-8"?>
<sst xmlns="http://schemas.openxmlformats.org/spreadsheetml/2006/main" count="1038" uniqueCount="240">
  <si>
    <t>附件6</t>
  </si>
  <si>
    <t>鹿寨县2024年脱贫劳动力跨省就业一次性交通补助花名册（第四批）</t>
  </si>
  <si>
    <t>填报单位（盖章）：鹿寨县农业农村局                                                                                                     填报日期：2024年9月16日</t>
  </si>
  <si>
    <t>序号</t>
  </si>
  <si>
    <t>乡镇</t>
  </si>
  <si>
    <t>行政村</t>
  </si>
  <si>
    <t>姓名</t>
  </si>
  <si>
    <t>人员类别</t>
  </si>
  <si>
    <t>是否乘坐专列</t>
  </si>
  <si>
    <t>务工区域（省）</t>
  </si>
  <si>
    <t>今年外出时间</t>
  </si>
  <si>
    <t>补助金额（元）</t>
  </si>
  <si>
    <t>惠民惠农财政补贴资金“一卡通”信息</t>
  </si>
  <si>
    <t>备注</t>
  </si>
  <si>
    <t>黄冕镇</t>
  </si>
  <si>
    <t>大端村</t>
  </si>
  <si>
    <t>李月云</t>
  </si>
  <si>
    <t>脱贫劳动力</t>
  </si>
  <si>
    <t>否</t>
  </si>
  <si>
    <t>广东省</t>
  </si>
  <si>
    <t>2024年2月</t>
  </si>
  <si>
    <t>一卡通系统登记账号</t>
  </si>
  <si>
    <t>陈强</t>
  </si>
  <si>
    <t>廖素萍</t>
  </si>
  <si>
    <t>2024年3月</t>
  </si>
  <si>
    <t>古赏村</t>
  </si>
  <si>
    <t>彭予旭</t>
  </si>
  <si>
    <t>2024年5月</t>
  </si>
  <si>
    <t>曾运连</t>
  </si>
  <si>
    <t>曾华安</t>
  </si>
  <si>
    <t>曾华强</t>
  </si>
  <si>
    <t>曾水安</t>
  </si>
  <si>
    <t>钟雪林</t>
  </si>
  <si>
    <t>林遇春</t>
  </si>
  <si>
    <t>2024年1月</t>
  </si>
  <si>
    <t>林遇松</t>
  </si>
  <si>
    <t>张世明</t>
  </si>
  <si>
    <t>2024年7月</t>
  </si>
  <si>
    <t>陈广甫</t>
  </si>
  <si>
    <t>福建省</t>
  </si>
  <si>
    <t>旧街村</t>
  </si>
  <si>
    <t>廖继尧</t>
  </si>
  <si>
    <t>六脉村</t>
  </si>
  <si>
    <t>李汝铭</t>
  </si>
  <si>
    <t>盘龙村</t>
  </si>
  <si>
    <t>林春爱</t>
  </si>
  <si>
    <t>山脚村</t>
  </si>
  <si>
    <t>黄自杰</t>
  </si>
  <si>
    <t>2024年8月</t>
  </si>
  <si>
    <t>蓝园园</t>
  </si>
  <si>
    <t>钟明政</t>
  </si>
  <si>
    <t>蒙燕良</t>
  </si>
  <si>
    <t>河南省</t>
  </si>
  <si>
    <t>许培</t>
  </si>
  <si>
    <t>黄周锋</t>
  </si>
  <si>
    <t>浙江省</t>
  </si>
  <si>
    <t>张宏清</t>
  </si>
  <si>
    <t>石门村</t>
  </si>
  <si>
    <t>覃田奇</t>
  </si>
  <si>
    <t>平山镇</t>
  </si>
  <si>
    <t>中村村</t>
  </si>
  <si>
    <t>罗丽丽</t>
  </si>
  <si>
    <t>陶桥安</t>
  </si>
  <si>
    <t>上海市</t>
  </si>
  <si>
    <t>陶桥平</t>
  </si>
  <si>
    <t>蔡成孟</t>
  </si>
  <si>
    <t>吴宏乐</t>
  </si>
  <si>
    <t>海南省</t>
  </si>
  <si>
    <t>韦柳花</t>
  </si>
  <si>
    <t>大阳村</t>
  </si>
  <si>
    <t>谭秋芳</t>
  </si>
  <si>
    <t>九简村</t>
  </si>
  <si>
    <t>罗同佑</t>
  </si>
  <si>
    <t>龙婆村</t>
  </si>
  <si>
    <t>廖凤英</t>
  </si>
  <si>
    <t>葵芳萍</t>
  </si>
  <si>
    <t>榨油村</t>
  </si>
  <si>
    <t>周飞</t>
  </si>
  <si>
    <t>罗叶荣</t>
  </si>
  <si>
    <t>罗长木</t>
  </si>
  <si>
    <t>屯秋村</t>
  </si>
  <si>
    <t>唐海琳</t>
  </si>
  <si>
    <t>朱日明</t>
  </si>
  <si>
    <t>朱日安</t>
  </si>
  <si>
    <t>中渡镇</t>
  </si>
  <si>
    <t>高坡村</t>
  </si>
  <si>
    <t>覃系刚</t>
  </si>
  <si>
    <t>山尖村</t>
  </si>
  <si>
    <t>阳尚平</t>
  </si>
  <si>
    <t>阳尚文</t>
  </si>
  <si>
    <t>韦潘涛</t>
  </si>
  <si>
    <t>韦耀彪</t>
  </si>
  <si>
    <t>陆东菌</t>
  </si>
  <si>
    <t>韦致国</t>
  </si>
  <si>
    <t>石墨村</t>
  </si>
  <si>
    <t>罗国文</t>
  </si>
  <si>
    <t>寨上村</t>
  </si>
  <si>
    <t>韦家元</t>
  </si>
  <si>
    <t>韦闰玲</t>
  </si>
  <si>
    <t>韦世好</t>
  </si>
  <si>
    <t>钟雯慧</t>
  </si>
  <si>
    <t>钟雪慧</t>
  </si>
  <si>
    <t>韦征辉</t>
  </si>
  <si>
    <t>韦德豪</t>
  </si>
  <si>
    <t>韦开成</t>
  </si>
  <si>
    <t>罗泽花</t>
  </si>
  <si>
    <t>韦冠强</t>
  </si>
  <si>
    <t>韦丽娟</t>
  </si>
  <si>
    <t>韦江浩</t>
  </si>
  <si>
    <t>韦家富</t>
  </si>
  <si>
    <t>贝塘村</t>
  </si>
  <si>
    <t>覃永航</t>
  </si>
  <si>
    <t>江口乡</t>
  </si>
  <si>
    <t>中庆村</t>
  </si>
  <si>
    <t>苏国林</t>
  </si>
  <si>
    <t>水碾村</t>
  </si>
  <si>
    <t>李发东</t>
  </si>
  <si>
    <t>六合村</t>
  </si>
  <si>
    <t>苏兴洪</t>
  </si>
  <si>
    <t>导江乡</t>
  </si>
  <si>
    <t>黄坭村</t>
  </si>
  <si>
    <t>韦龙贵</t>
  </si>
  <si>
    <t>江苏省</t>
  </si>
  <si>
    <t>龙成美</t>
  </si>
  <si>
    <t>湖南省</t>
  </si>
  <si>
    <t>韦龙英</t>
  </si>
  <si>
    <t>韦勇辉</t>
  </si>
  <si>
    <t>韦胜斌</t>
  </si>
  <si>
    <t>贵州省</t>
  </si>
  <si>
    <t>2024年4月</t>
  </si>
  <si>
    <t>韦金权</t>
  </si>
  <si>
    <t>韦韩飞</t>
  </si>
  <si>
    <t>杨柳梅</t>
  </si>
  <si>
    <t>韦兰清</t>
  </si>
  <si>
    <t>韦琦</t>
  </si>
  <si>
    <t>寨沙镇</t>
  </si>
  <si>
    <t>拉章村</t>
  </si>
  <si>
    <t>邓佳佳</t>
  </si>
  <si>
    <t>寨沙村</t>
  </si>
  <si>
    <t>丘国鸿</t>
  </si>
  <si>
    <t>刘维</t>
  </si>
  <si>
    <t>刘东发</t>
  </si>
  <si>
    <t>李云涛</t>
  </si>
  <si>
    <t>廖伟</t>
  </si>
  <si>
    <t>丘朝勇</t>
  </si>
  <si>
    <t>杜康村</t>
  </si>
  <si>
    <t>唐鸿彬</t>
  </si>
  <si>
    <t>山东省</t>
  </si>
  <si>
    <t>林金干</t>
  </si>
  <si>
    <t>是</t>
  </si>
  <si>
    <t>王水意</t>
  </si>
  <si>
    <t>唐求喜</t>
  </si>
  <si>
    <t>河北省</t>
  </si>
  <si>
    <t>刘玉奎</t>
  </si>
  <si>
    <t>刘其章</t>
  </si>
  <si>
    <t>刘敏章</t>
  </si>
  <si>
    <t>李春连</t>
  </si>
  <si>
    <t>古木村</t>
  </si>
  <si>
    <t>何民强</t>
  </si>
  <si>
    <t>何俊霖</t>
  </si>
  <si>
    <t>石培又</t>
  </si>
  <si>
    <t>黄雪琴</t>
  </si>
  <si>
    <t>何艳荣</t>
  </si>
  <si>
    <t>郭善强</t>
  </si>
  <si>
    <t>廖志英</t>
  </si>
  <si>
    <t>肖缘秋</t>
  </si>
  <si>
    <t>郭荣涛</t>
  </si>
  <si>
    <t>郭连清</t>
  </si>
  <si>
    <t>肖梦琪</t>
  </si>
  <si>
    <t>郭贵明</t>
  </si>
  <si>
    <t>郭贵强</t>
  </si>
  <si>
    <t>郭文琼</t>
  </si>
  <si>
    <t>郭忠明</t>
  </si>
  <si>
    <t>郭凌瑛</t>
  </si>
  <si>
    <t>北里村</t>
  </si>
  <si>
    <t>罗金权</t>
  </si>
  <si>
    <t>东马村</t>
  </si>
  <si>
    <t>邱芬超</t>
  </si>
  <si>
    <t>林丽红</t>
  </si>
  <si>
    <t>邱国英</t>
  </si>
  <si>
    <t>邓庆龄</t>
  </si>
  <si>
    <t>邓建斌</t>
  </si>
  <si>
    <t>长田村</t>
  </si>
  <si>
    <t>朱欣鸣</t>
  </si>
  <si>
    <t>陆浩雄</t>
  </si>
  <si>
    <t>朱翠娟</t>
  </si>
  <si>
    <t>朱连花</t>
  </si>
  <si>
    <t>廖庆华</t>
  </si>
  <si>
    <t>廖小庆</t>
  </si>
  <si>
    <t>韦锡</t>
  </si>
  <si>
    <t>韦显东</t>
  </si>
  <si>
    <t>拉沟乡</t>
  </si>
  <si>
    <t>关江村</t>
  </si>
  <si>
    <t>盘芷妍</t>
  </si>
  <si>
    <t>韦菊</t>
  </si>
  <si>
    <t>韦胜</t>
  </si>
  <si>
    <t>韦可心</t>
  </si>
  <si>
    <t>温梁纯</t>
  </si>
  <si>
    <t>大坪村</t>
  </si>
  <si>
    <t>蒋福英</t>
  </si>
  <si>
    <t>周宣</t>
  </si>
  <si>
    <t>背塘村</t>
  </si>
  <si>
    <t>韦昔义</t>
  </si>
  <si>
    <t>拉沟村</t>
  </si>
  <si>
    <t>韦建国</t>
  </si>
  <si>
    <t>罗春虹</t>
  </si>
  <si>
    <t>李世阳</t>
  </si>
  <si>
    <t>温金福</t>
  </si>
  <si>
    <t>鹿寨镇</t>
  </si>
  <si>
    <t>大河村</t>
  </si>
  <si>
    <t>罗梦先</t>
  </si>
  <si>
    <t>新村村</t>
  </si>
  <si>
    <t>潘太强</t>
  </si>
  <si>
    <t>合计金额（元）</t>
  </si>
  <si>
    <t>省份名</t>
  </si>
  <si>
    <t>补助标准</t>
  </si>
  <si>
    <t>专列补助标准</t>
  </si>
  <si>
    <t>北京市</t>
  </si>
  <si>
    <t>天津市</t>
  </si>
  <si>
    <t>重庆市</t>
  </si>
  <si>
    <t>甘肃省</t>
  </si>
  <si>
    <t>青海省</t>
  </si>
  <si>
    <t>陕西省</t>
  </si>
  <si>
    <t>山西省</t>
  </si>
  <si>
    <t>安徽省</t>
  </si>
  <si>
    <t>湖北省</t>
  </si>
  <si>
    <t>四川省</t>
  </si>
  <si>
    <t>云南省</t>
  </si>
  <si>
    <t>黑龙江省</t>
  </si>
  <si>
    <t>吉林省</t>
  </si>
  <si>
    <t>辽宁省</t>
  </si>
  <si>
    <t>江西省</t>
  </si>
  <si>
    <t>西藏自治区</t>
  </si>
  <si>
    <t>宁夏回族自治区</t>
  </si>
  <si>
    <t>新疆维吾尔自治区</t>
  </si>
  <si>
    <t>内蒙古自治区</t>
  </si>
  <si>
    <t>香港特别行政区</t>
  </si>
  <si>
    <t>澳门特别行政区</t>
  </si>
  <si>
    <t>台湾省</t>
  </si>
  <si>
    <t>国外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</si>
</sst>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yyyy&quot;年&quot;m&quot;月&quot;;@"/>
  </numFmts>
  <fonts count="29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sz val="28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0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1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/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0" fillId="0" borderId="0"/>
    <xf numFmtId="0" fontId="0" fillId="0" borderId="0" applyBorder="0"/>
  </cellStyleXfs>
  <cellXfs count="35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53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/>
    <xf numFmtId="49" fontId="3" fillId="0" borderId="0" xfId="0" applyNumberFormat="1" applyFont="1" applyFill="1" applyAlignment="1">
      <alignment horizontal="center" wrapText="1"/>
    </xf>
    <xf numFmtId="0" fontId="0" fillId="0" borderId="0" xfId="0" applyFont="1" applyFill="1" applyAlignment="1">
      <alignment wrapText="1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58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" xfId="53"/>
    <cellStyle name="常规 2 4" xfId="54"/>
    <cellStyle name="常规 3" xfId="55"/>
    <cellStyle name="常规 4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36" Type="http://schemas.openxmlformats.org/officeDocument/2006/relationships/styles" Target="styles.xml"/><Relationship Id="rId35" Type="http://schemas.openxmlformats.org/officeDocument/2006/relationships/theme" Target="theme/theme1.xml"/><Relationship Id="rId34" Type="http://schemas.openxmlformats.org/officeDocument/2006/relationships/externalLink" Target="externalLinks/externalLink32.xml"/><Relationship Id="rId33" Type="http://schemas.openxmlformats.org/officeDocument/2006/relationships/externalLink" Target="externalLinks/externalLink31.xml"/><Relationship Id="rId32" Type="http://schemas.openxmlformats.org/officeDocument/2006/relationships/externalLink" Target="externalLinks/externalLink30.xml"/><Relationship Id="rId31" Type="http://schemas.openxmlformats.org/officeDocument/2006/relationships/externalLink" Target="externalLinks/externalLink29.xml"/><Relationship Id="rId30" Type="http://schemas.openxmlformats.org/officeDocument/2006/relationships/externalLink" Target="externalLinks/externalLink28.xml"/><Relationship Id="rId3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7.xml"/><Relationship Id="rId28" Type="http://schemas.openxmlformats.org/officeDocument/2006/relationships/externalLink" Target="externalLinks/externalLink26.xml"/><Relationship Id="rId27" Type="http://schemas.openxmlformats.org/officeDocument/2006/relationships/externalLink" Target="externalLinks/externalLink25.xml"/><Relationship Id="rId26" Type="http://schemas.openxmlformats.org/officeDocument/2006/relationships/externalLink" Target="externalLinks/externalLink24.xml"/><Relationship Id="rId25" Type="http://schemas.openxmlformats.org/officeDocument/2006/relationships/externalLink" Target="externalLinks/externalLink23.xml"/><Relationship Id="rId24" Type="http://schemas.openxmlformats.org/officeDocument/2006/relationships/externalLink" Target="externalLinks/externalLink22.xml"/><Relationship Id="rId23" Type="http://schemas.openxmlformats.org/officeDocument/2006/relationships/externalLink" Target="externalLinks/externalLink21.xml"/><Relationship Id="rId22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9.xml"/><Relationship Id="rId20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7.xml"/><Relationship Id="rId18" Type="http://schemas.openxmlformats.org/officeDocument/2006/relationships/externalLink" Target="externalLinks/externalLink16.xml"/><Relationship Id="rId17" Type="http://schemas.openxmlformats.org/officeDocument/2006/relationships/externalLink" Target="externalLinks/externalLink15.xml"/><Relationship Id="rId16" Type="http://schemas.openxmlformats.org/officeDocument/2006/relationships/externalLink" Target="externalLinks/externalLink14.xml"/><Relationship Id="rId15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12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A-2024&#24180;&#20132;&#36890;&#34917;&#21161;\&#25991;&#20214;\&#20851;&#20110;&#20570;&#22909;2024&#24180;&#33073;&#36139;&#21171;&#21160;&#21147;&#36328;&#30465;&#23601;&#19994;&#19968;&#27425;&#24615;&#20132;&#36890;&#34917;&#21161;&#24037;&#20316;&#30340;&#36890;&#30693;\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4917;&#21161;&#31532;&#22235;&#25209;\&#22823;&#38451;&#38468;&#20214;6&#65306;&#40575;&#23528;&#21439;&#33073;&#36139;&#21171;&#21160;&#21147;&#36328;&#30465;&#23601;&#19994;&#19968;&#27425;&#24615;&#20132;&#36890;&#34917;&#21161;&#33457;&#21517;&#20876;%20-%20&#21103;&#26412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4917;&#21161;&#31532;&#22235;&#25209;\&#20061;&#31616;&#65288;&#32599;&#21516;&#20305;&#65289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4917;&#21161;&#31532;&#22235;&#25209;\&#40857;&#23110;&#38468;&#20214;6&#65306;&#40575;&#23528;&#21439;&#33073;&#36139;&#21171;&#21160;&#21147;&#36328;&#30465;&#23601;&#19994;&#19968;&#27425;&#24615;&#20132;&#36890;&#34917;&#21161;&#33457;&#21517;&#20876;%20-%20&#21103;&#26412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4917;&#21161;&#31532;&#22235;&#25209;\&#27048;&#27833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105;&#30340;&#25991;&#26723;\Documents\WeChat%20Files\wxid_0noqep5d1go421\FileStorage\File\2024-09\&#65288;&#21776;&#28023;&#29747;&#65289;&#38468;&#20214;6&#65306;&#40575;&#23528;&#21439;&#33073;&#36139;&#21171;&#21160;&#21147;&#36328;&#30465;&#23601;&#19994;&#19968;&#27425;&#24615;&#20132;&#36890;&#34917;&#21161;&#33457;&#21517;&#20876;(1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105;&#30340;&#25991;&#26723;\Documents\WeChat%20Files\wxid_0noqep5d1go421\FileStorage\File\2024-09\&#65288;&#26417;&#26085;&#26126;&#65289;&#38468;&#20214;6&#65306;&#40575;&#23528;&#21439;&#33073;&#36139;&#21171;&#21160;&#21147;&#36328;&#30465;&#23601;&#19994;&#19968;&#27425;&#24615;&#20132;&#36890;&#34917;&#21161;&#33457;&#21517;&#20876;(1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0\0.&#31934;&#20934;&#25206;&#36139;\1.&#38271;&#26399;&#24453;&#21150;\2024&#24180;\11.&#20004;&#34917;&#24037;&#20316;\1.&#36328;&#30465;&#20132;&#36890;&#34917;\4.&#31532;&#22235;&#25209;&#20132;&#36890;&#34917;\1.&#65288;&#31532;&#22235;&#25209;&#65289;&#20132;&#36890;&#34917;&#21508;&#26449;&#25253;&#26469;&#33457;&#21517;&#20876;\&#38468;&#20214;6&#65306;&#40575;&#23528;&#21439;&#21069;&#24448;&#24191;&#35199;&#21306;&#22806;&#21153;&#24037;&#30340;&#33073;&#36139;&#21171;&#21160;&#21147;&#19968;&#27425;&#24615;&#20132;&#36890;&#34917;&#21161;&#33457;&#21517;&#20876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0\0.&#31934;&#20934;&#25206;&#36139;\1.&#38271;&#26399;&#24453;&#21150;\2024&#24180;\11.&#20004;&#34917;&#24037;&#20316;\1.&#36328;&#30465;&#20132;&#36890;&#34917;\4.&#31532;&#22235;&#25209;&#20132;&#36890;&#34917;\1.&#65288;&#31532;&#22235;&#25209;&#65289;&#20132;&#36890;&#34917;&#21508;&#26449;&#25253;&#26469;&#33457;&#21517;&#20876;\&#38468;&#20214;6&#65306;&#26460;&#24247;&#26449;%20&#40575;&#23528;&#21439;&#21069;&#24448;&#24191;&#35199;&#21306;&#22806;&#21153;&#24037;&#30340;&#33073;&#36139;&#21171;&#21160;&#21147;&#19968;&#27425;&#24615;&#20132;&#36890;&#34917;&#21161;&#33457;&#21517;&#20876;&#65288;&#31532;&#22235;&#25209;&#65289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0\0.&#31934;&#20934;&#25206;&#36139;\1.&#38271;&#26399;&#24453;&#21150;\2024&#24180;\11.&#20004;&#34917;&#24037;&#20316;\1.&#36328;&#30465;&#20132;&#36890;&#34917;\4.&#31532;&#22235;&#25209;&#20132;&#36890;&#34917;\1.&#65288;&#31532;&#22235;&#25209;&#65289;&#20132;&#36890;&#34917;&#21508;&#26449;&#25253;&#26469;&#33457;&#21517;&#20876;\&#38468;&#20214;6&#65306;&#21476;&#26408;&#26449;%20&#40575;&#23528;&#21439;&#21069;&#24448;&#24191;&#35199;&#21306;&#22806;&#21153;&#24037;&#30340;&#33073;&#36139;&#21171;&#21160;&#21147;&#19968;&#27425;&#24615;&#20132;&#36890;&#34917;&#21161;&#33457;&#21517;&#20876;&#65288;&#31532;&#22235;&#25209;&#65289;(1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WeChat%20Files\wxid_ko67wql553ug22\FileStorage\File\2024-09\&#37011;&#26149;&#26519;&#12289;&#32599;&#37329;&#26435;-&#38468;&#20214;6&#65306;&#40575;&#23528;&#21439;&#33073;&#36139;&#21171;&#21160;&#21147;&#36328;&#30465;&#23601;&#19994;&#19968;&#27425;&#24615;&#20132;&#36890;&#34917;&#21161;&#33457;&#21517;&#20876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6328;&#30465;&#23601;&#19994;&#19968;&#27425;&#24615;&#20132;&#36890;&#34917;&#36148;&#65288;&#35203;&#30000;&#22855;&#65289;\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WeChat%20Files\wxid_ko67wql553ug22\FileStorage\File\2024-09\&#38468;&#20214;6&#65306;&#40575;&#23528;&#21439;&#21069;&#24448;&#24191;&#35199;&#21306;&#22806;&#21153;&#24037;&#30340;&#33073;&#36139;&#21171;&#21160;&#21147;&#19968;&#27425;&#24615;&#20132;&#36890;&#34917;&#21161;&#33457;&#21517;&#20876;&#65288;&#31532;&#20116;&#25209;&#65289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289;&#27807;&#26449;2024&#24180;&#33073;&#36139;&#21171;&#21160;&#21147;&#36328;&#30465;&#23601;&#19994;&#19968;&#27425;&#24615;&#20132;&#36890;&#34917;&#21161;&#24037;&#20316;\&#21306;&#22806;&#31532;&#22235;&#25209;\2.&#32599;&#26149;&#34425;\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lanmei_792028574\FileStorage\File\2024-09\&#65288;&#38886;&#33738;&#65289;&#38468;&#20214;6&#65306;&#40575;&#23528;&#21439;&#21069;&#24448;&#24191;&#35199;&#21306;&#22806;&#21153;&#24037;&#30340;&#33073;&#36139;&#21171;&#21160;&#21147;&#19968;&#27425;&#24615;&#24448;&#36820;&#20132;&#36890;&#34917;&#21161;&#33457;&#21517;&#20876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lanmei_792028574\FileStorage\File\2024-09\&#38468;&#20214;6&#65306;&#40575;&#23528;&#21439;&#33073;&#36139;&#21171;&#21160;&#21147;&#36328;&#30465;&#23601;&#19994;&#19968;&#27425;&#24615;&#20132;&#36890;&#34917;&#21161;&#33457;&#21517;&#20876;%20(&#38886;&#32988;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lanmei_792028574\FileStorage\File\2024-09\&#38468;&#20214;6&#65306;&#40575;&#23528;&#21439;&#21069;&#24448;&#24191;&#35199;&#21306;&#22806;&#21153;&#24037;&#30340;&#33073;&#36139;&#21171;&#21160;&#21147;&#19968;&#27425;&#24615;&#24448;&#36820;&#20132;&#36890;&#34917;&#21161;&#33457;&#21517;&#20876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289;&#27807;&#26449;2024&#24180;&#33073;&#36139;&#21171;&#21160;&#21147;&#36328;&#30465;&#23601;&#19994;&#19968;&#27425;&#24615;&#20132;&#36890;&#34917;&#21161;&#24037;&#20316;\&#21306;&#22806;&#31532;&#22235;&#25209;\4.&#28201;&#37329;&#31119;\&#28201;&#37329;&#31119;&#20132;&#36890;&#34917;&#21161;&#33457;&#21517;&#20876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4917;&#21161;&#31532;&#22235;&#25209;\&#24050;&#23457;%20&#38468;&#20214;6&#65306;&#24179;&#23665;&#38215;&#33073;&#36139;&#21171;&#21160;&#21147;&#36328;&#30465;&#23601;&#19994;&#19968;&#27425;&#24615;&#20132;&#36890;&#34917;&#21161;&#33457;&#21517;&#20876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4917;&#21161;&#31532;&#22235;&#25209;\&#24050;&#23457;%20&#65288;&#20013;&#28193;&#38215;&#31532;4&#25209;&#27719;&#24635;&#65289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4917;&#21161;&#31532;&#22235;&#25209;\&#24050;&#23457;%20&#31532;&#22235;&#25209;&#27743;&#21475;&#20065;&#40575;&#23528;&#21439;&#33073;&#36139;&#21171;&#21160;&#21147;&#36328;&#30465;&#23601;&#19994;&#19968;&#27425;&#24615;&#20132;&#36890;&#34917;&#21161;&#33457;&#21517;&#20876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4917;&#21161;&#31532;&#22235;&#25209;\&#24050;&#23457;%20&#23528;&#27801;&#31532;&#22235;&#25209;%20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472;&#24378;&#20132;&#36890;&#34917;&#21161;\&#38468;&#20214;6&#65306;&#38472;&#24378;&#40575;&#23528;&#21439;&#21069;&#24448;&#24191;&#35199;&#21306;&#22806;&#21153;&#24037;&#30340;&#33073;&#36139;&#21171;&#21160;&#21147;&#19968;&#27425;&#24615;&#20132;&#36890;&#34917;&#21161;&#33457;&#21517;&#20876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4917;&#21161;&#31532;&#22235;&#25209;\&#24050;&#23457;%20&#40575;&#23528;&#38215;&#65288;&#31532;&#22235;&#25209;&#65289;&#38468;&#20214;6&#65306;&#40575;&#23528;&#21439;&#21069;&#24448;&#24191;&#35199;&#21306;&#22806;&#21153;&#24037;&#30340;&#33073;&#36139;&#21171;&#21160;&#21147;&#19968;&#27425;&#24615;&#20132;&#36890;&#34917;&#21161;&#33457;&#21517;&#20876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4917;&#21161;&#31532;&#22235;&#25209;\&#24050;&#23457;%20&#31532;&#22235;&#25209;&#27743;&#21475;&#20065;&#40575;&#23528;&#21439;&#33073;&#36139;&#21171;&#21160;&#21147;&#36328;&#30465;&#23601;&#19994;&#19968;&#27425;&#24615;&#20132;&#36890;&#34917;&#21161;&#33457;&#21517;&#20876;(1)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WeChat%20Files\wxid_j9ljdhwprxi721\FileStorage\File\2024-09\&#23528;&#27801;&#26032;&#22686;%20&#38468;&#20214;6&#65306;&#40575;&#23528;&#21439;&#21069;&#24448;&#24191;&#35199;&#21306;&#22806;&#21153;&#24037;&#30340;&#33073;&#36139;&#21171;&#21160;&#21147;&#19968;&#27425;&#24615;&#20132;&#36890;&#34917;&#21161;&#33457;&#21517;&#20876;&#65288;&#31532;&#20845;&#25209;09.25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2823;&#31471;&#26449;-&#24278;&#32032;&#33805;\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2823;&#31471;&#26449;-&#38472;&#24378;\&#38468;&#20214;6&#65306;&#38472;&#24378;&#40575;&#23528;&#21439;&#21069;&#24448;&#24191;&#35199;&#21306;&#22806;&#21153;&#24037;&#30340;&#33073;&#36139;&#21171;&#21160;&#21147;&#19968;&#27425;&#24615;&#20132;&#36890;&#34917;&#21161;&#33457;&#21517;&#2087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A-&#23601;&#19994;\2023\2023&#24180;&#20132;&#36890;&#34917;&#21161;\&#24635;&#21517;&#21333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63;&#30000;&#34081;&#25104;&#23391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6&#65306;&#40575;&#23528;&#21439;&#33073;&#36139;&#21171;&#21160;&#21147;&#36328;&#30465;&#23601;&#19994;&#19968;&#27425;&#24615;&#20132;&#36890;&#34917;&#21161;&#33457;&#21517;&#20876;(24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2023&#26700;&#38754;&#25991;&#20214;\&#25105;&#30340;\&#32599;&#20029;&#20029;&#32599;&#20048;&#20132;&#36890;&#34917;&#26448;&#26009;\&#20851;&#20110;&#20570;&#22909;2024&#24180;&#33073;&#36139;&#21171;&#21160;&#21147;&#36328;&#30465;&#23601;&#19994;&#19968;&#27425;&#24615;&#20132;&#36890;&#34917;&#21161;&#24037;&#20316;&#30340;&#36890;&#30693;\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Sheet2"/>
    </sheetNames>
    <sheetDataSet>
      <sheetData sheetId="0"/>
      <sheetData sheetId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总"/>
      <sheetName val="第二批36人"/>
      <sheetName val="Sheet2"/>
      <sheetName val="第三批93人"/>
      <sheetName val="第四批27人"/>
      <sheetName val="第五批55人"/>
      <sheetName val="第六批27人"/>
      <sheetName val="第七批10人"/>
      <sheetName val="第八批8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9"/>
  <sheetViews>
    <sheetView tabSelected="1" workbookViewId="0">
      <selection activeCell="D5" sqref="D5"/>
    </sheetView>
  </sheetViews>
  <sheetFormatPr defaultColWidth="9" defaultRowHeight="30" customHeight="1"/>
  <cols>
    <col min="1" max="1" width="11.875" style="7" customWidth="1"/>
    <col min="2" max="4" width="16" style="7" customWidth="1"/>
    <col min="5" max="5" width="23.375" style="8" customWidth="1"/>
    <col min="6" max="6" width="14.775" style="7" customWidth="1"/>
    <col min="7" max="7" width="18.125" style="9" customWidth="1"/>
    <col min="8" max="8" width="22.125" style="10" customWidth="1"/>
    <col min="9" max="9" width="16.3" style="4" customWidth="1"/>
    <col min="10" max="10" width="29" style="9" customWidth="1"/>
    <col min="11" max="11" width="15.25" style="7" customWidth="1"/>
    <col min="12" max="16384" width="9" style="7"/>
  </cols>
  <sheetData>
    <row r="1" ht="23.1" customHeight="1" spans="1:3">
      <c r="A1" s="11" t="s">
        <v>0</v>
      </c>
      <c r="B1" s="11"/>
      <c r="C1" s="11"/>
    </row>
    <row r="2" ht="42" customHeight="1" spans="1:11">
      <c r="A2" s="12" t="s">
        <v>1</v>
      </c>
      <c r="B2" s="12"/>
      <c r="C2" s="12"/>
      <c r="D2" s="12"/>
      <c r="E2" s="4"/>
      <c r="F2" s="12"/>
      <c r="G2" s="12"/>
      <c r="H2" s="12"/>
      <c r="J2" s="12"/>
      <c r="K2" s="12"/>
    </row>
    <row r="3" s="4" customFormat="1" ht="43.5" customHeight="1" spans="1:11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="4" customFormat="1" customHeight="1" spans="1:11">
      <c r="A4" s="14" t="s">
        <v>3</v>
      </c>
      <c r="B4" s="14" t="s">
        <v>4</v>
      </c>
      <c r="C4" s="14" t="s">
        <v>5</v>
      </c>
      <c r="D4" s="14" t="s">
        <v>6</v>
      </c>
      <c r="E4" s="15" t="s">
        <v>7</v>
      </c>
      <c r="F4" s="14" t="s">
        <v>8</v>
      </c>
      <c r="G4" s="14" t="s">
        <v>9</v>
      </c>
      <c r="H4" s="16" t="s">
        <v>10</v>
      </c>
      <c r="I4" s="14" t="s">
        <v>11</v>
      </c>
      <c r="J4" s="14" t="s">
        <v>12</v>
      </c>
      <c r="K4" s="18" t="s">
        <v>13</v>
      </c>
    </row>
    <row r="5" s="4" customFormat="1" ht="31" customHeight="1" spans="1:11">
      <c r="A5" s="17">
        <v>1</v>
      </c>
      <c r="B5" s="18" t="s">
        <v>14</v>
      </c>
      <c r="C5" s="18" t="s">
        <v>15</v>
      </c>
      <c r="D5" s="18" t="s">
        <v>16</v>
      </c>
      <c r="E5" s="19" t="s">
        <v>17</v>
      </c>
      <c r="F5" s="18" t="s">
        <v>18</v>
      </c>
      <c r="G5" s="18" t="s">
        <v>19</v>
      </c>
      <c r="H5" s="20" t="s">
        <v>20</v>
      </c>
      <c r="I5" s="25">
        <v>600</v>
      </c>
      <c r="J5" s="26" t="s">
        <v>21</v>
      </c>
      <c r="K5" s="18"/>
    </row>
    <row r="6" s="4" customFormat="1" ht="31" customHeight="1" spans="1:11">
      <c r="A6" s="17">
        <v>2</v>
      </c>
      <c r="B6" s="18" t="s">
        <v>14</v>
      </c>
      <c r="C6" s="18" t="s">
        <v>15</v>
      </c>
      <c r="D6" s="18" t="s">
        <v>22</v>
      </c>
      <c r="E6" s="19" t="s">
        <v>17</v>
      </c>
      <c r="F6" s="18" t="s">
        <v>18</v>
      </c>
      <c r="G6" s="18" t="s">
        <v>19</v>
      </c>
      <c r="H6" s="20" t="s">
        <v>20</v>
      </c>
      <c r="I6" s="25">
        <v>600</v>
      </c>
      <c r="J6" s="26" t="s">
        <v>21</v>
      </c>
      <c r="K6" s="18"/>
    </row>
    <row r="7" s="4" customFormat="1" ht="31" customHeight="1" spans="1:11">
      <c r="A7" s="17">
        <v>3</v>
      </c>
      <c r="B7" s="18" t="s">
        <v>14</v>
      </c>
      <c r="C7" s="18" t="s">
        <v>15</v>
      </c>
      <c r="D7" s="18" t="s">
        <v>23</v>
      </c>
      <c r="E7" s="19" t="s">
        <v>17</v>
      </c>
      <c r="F7" s="18" t="s">
        <v>18</v>
      </c>
      <c r="G7" s="18" t="s">
        <v>19</v>
      </c>
      <c r="H7" s="20" t="s">
        <v>24</v>
      </c>
      <c r="I7" s="25">
        <v>600</v>
      </c>
      <c r="J7" s="26" t="s">
        <v>21</v>
      </c>
      <c r="K7" s="18"/>
    </row>
    <row r="8" s="4" customFormat="1" ht="31" customHeight="1" spans="1:11">
      <c r="A8" s="17">
        <v>4</v>
      </c>
      <c r="B8" s="18" t="s">
        <v>14</v>
      </c>
      <c r="C8" s="18" t="s">
        <v>25</v>
      </c>
      <c r="D8" s="18" t="s">
        <v>26</v>
      </c>
      <c r="E8" s="19" t="s">
        <v>17</v>
      </c>
      <c r="F8" s="18" t="s">
        <v>18</v>
      </c>
      <c r="G8" s="19" t="s">
        <v>19</v>
      </c>
      <c r="H8" s="20" t="s">
        <v>27</v>
      </c>
      <c r="I8" s="25">
        <v>600</v>
      </c>
      <c r="J8" s="26" t="s">
        <v>21</v>
      </c>
      <c r="K8" s="18"/>
    </row>
    <row r="9" s="4" customFormat="1" ht="31" customHeight="1" spans="1:11">
      <c r="A9" s="17">
        <v>5</v>
      </c>
      <c r="B9" s="18" t="s">
        <v>14</v>
      </c>
      <c r="C9" s="18" t="s">
        <v>25</v>
      </c>
      <c r="D9" s="18" t="s">
        <v>28</v>
      </c>
      <c r="E9" s="19" t="s">
        <v>17</v>
      </c>
      <c r="F9" s="18" t="s">
        <v>18</v>
      </c>
      <c r="G9" s="18" t="s">
        <v>19</v>
      </c>
      <c r="H9" s="20" t="s">
        <v>20</v>
      </c>
      <c r="I9" s="25">
        <v>600</v>
      </c>
      <c r="J9" s="26" t="s">
        <v>21</v>
      </c>
      <c r="K9" s="18"/>
    </row>
    <row r="10" s="4" customFormat="1" ht="31" customHeight="1" spans="1:11">
      <c r="A10" s="17">
        <v>6</v>
      </c>
      <c r="B10" s="18" t="s">
        <v>14</v>
      </c>
      <c r="C10" s="18" t="s">
        <v>25</v>
      </c>
      <c r="D10" s="18" t="s">
        <v>29</v>
      </c>
      <c r="E10" s="19" t="s">
        <v>17</v>
      </c>
      <c r="F10" s="18" t="s">
        <v>18</v>
      </c>
      <c r="G10" s="18" t="s">
        <v>19</v>
      </c>
      <c r="H10" s="20" t="s">
        <v>20</v>
      </c>
      <c r="I10" s="25">
        <v>600</v>
      </c>
      <c r="J10" s="26" t="s">
        <v>21</v>
      </c>
      <c r="K10" s="18"/>
    </row>
    <row r="11" s="5" customFormat="1" ht="31" customHeight="1" spans="1:11">
      <c r="A11" s="17">
        <v>7</v>
      </c>
      <c r="B11" s="18" t="s">
        <v>14</v>
      </c>
      <c r="C11" s="18" t="s">
        <v>25</v>
      </c>
      <c r="D11" s="18" t="s">
        <v>30</v>
      </c>
      <c r="E11" s="19" t="s">
        <v>17</v>
      </c>
      <c r="F11" s="18" t="s">
        <v>18</v>
      </c>
      <c r="G11" s="18" t="s">
        <v>19</v>
      </c>
      <c r="H11" s="20" t="s">
        <v>20</v>
      </c>
      <c r="I11" s="25">
        <v>600</v>
      </c>
      <c r="J11" s="26" t="s">
        <v>21</v>
      </c>
      <c r="K11" s="18"/>
    </row>
    <row r="12" s="4" customFormat="1" ht="31" customHeight="1" spans="1:11">
      <c r="A12" s="17">
        <v>8</v>
      </c>
      <c r="B12" s="18" t="s">
        <v>14</v>
      </c>
      <c r="C12" s="18" t="s">
        <v>25</v>
      </c>
      <c r="D12" s="18" t="s">
        <v>31</v>
      </c>
      <c r="E12" s="19" t="s">
        <v>17</v>
      </c>
      <c r="F12" s="18" t="s">
        <v>18</v>
      </c>
      <c r="G12" s="18" t="s">
        <v>19</v>
      </c>
      <c r="H12" s="20" t="s">
        <v>20</v>
      </c>
      <c r="I12" s="25">
        <v>600</v>
      </c>
      <c r="J12" s="26" t="s">
        <v>21</v>
      </c>
      <c r="K12" s="18"/>
    </row>
    <row r="13" s="4" customFormat="1" ht="31" customHeight="1" spans="1:11">
      <c r="A13" s="17">
        <v>9</v>
      </c>
      <c r="B13" s="18" t="s">
        <v>14</v>
      </c>
      <c r="C13" s="18" t="s">
        <v>25</v>
      </c>
      <c r="D13" s="18" t="s">
        <v>32</v>
      </c>
      <c r="E13" s="19" t="s">
        <v>17</v>
      </c>
      <c r="F13" s="18" t="s">
        <v>18</v>
      </c>
      <c r="G13" s="18" t="s">
        <v>19</v>
      </c>
      <c r="H13" s="20" t="s">
        <v>20</v>
      </c>
      <c r="I13" s="25">
        <v>600</v>
      </c>
      <c r="J13" s="26" t="s">
        <v>21</v>
      </c>
      <c r="K13" s="18"/>
    </row>
    <row r="14" s="4" customFormat="1" ht="31" customHeight="1" spans="1:11">
      <c r="A14" s="17">
        <v>10</v>
      </c>
      <c r="B14" s="18" t="s">
        <v>14</v>
      </c>
      <c r="C14" s="18" t="s">
        <v>25</v>
      </c>
      <c r="D14" s="18" t="s">
        <v>33</v>
      </c>
      <c r="E14" s="19" t="s">
        <v>17</v>
      </c>
      <c r="F14" s="18" t="s">
        <v>18</v>
      </c>
      <c r="G14" s="18" t="s">
        <v>19</v>
      </c>
      <c r="H14" s="20" t="s">
        <v>34</v>
      </c>
      <c r="I14" s="25">
        <v>600</v>
      </c>
      <c r="J14" s="26" t="s">
        <v>21</v>
      </c>
      <c r="K14" s="18"/>
    </row>
    <row r="15" s="4" customFormat="1" ht="31" customHeight="1" spans="1:11">
      <c r="A15" s="17">
        <v>11</v>
      </c>
      <c r="B15" s="18" t="s">
        <v>14</v>
      </c>
      <c r="C15" s="18" t="s">
        <v>25</v>
      </c>
      <c r="D15" s="18" t="s">
        <v>35</v>
      </c>
      <c r="E15" s="19" t="s">
        <v>17</v>
      </c>
      <c r="F15" s="18" t="s">
        <v>18</v>
      </c>
      <c r="G15" s="18" t="s">
        <v>19</v>
      </c>
      <c r="H15" s="20" t="s">
        <v>34</v>
      </c>
      <c r="I15" s="25">
        <v>600</v>
      </c>
      <c r="J15" s="26" t="s">
        <v>21</v>
      </c>
      <c r="K15" s="18"/>
    </row>
    <row r="16" s="4" customFormat="1" ht="31" customHeight="1" spans="1:11">
      <c r="A16" s="17">
        <v>12</v>
      </c>
      <c r="B16" s="18" t="s">
        <v>14</v>
      </c>
      <c r="C16" s="18" t="s">
        <v>25</v>
      </c>
      <c r="D16" s="18" t="s">
        <v>36</v>
      </c>
      <c r="E16" s="19" t="s">
        <v>17</v>
      </c>
      <c r="F16" s="18" t="s">
        <v>18</v>
      </c>
      <c r="G16" s="18" t="s">
        <v>19</v>
      </c>
      <c r="H16" s="20" t="s">
        <v>37</v>
      </c>
      <c r="I16" s="25">
        <v>600</v>
      </c>
      <c r="J16" s="26" t="s">
        <v>21</v>
      </c>
      <c r="K16" s="18"/>
    </row>
    <row r="17" s="4" customFormat="1" ht="31" customHeight="1" spans="1:11">
      <c r="A17" s="17">
        <v>13</v>
      </c>
      <c r="B17" s="18" t="s">
        <v>14</v>
      </c>
      <c r="C17" s="18" t="s">
        <v>25</v>
      </c>
      <c r="D17" s="18" t="s">
        <v>38</v>
      </c>
      <c r="E17" s="19" t="s">
        <v>17</v>
      </c>
      <c r="F17" s="18" t="s">
        <v>18</v>
      </c>
      <c r="G17" s="18" t="s">
        <v>39</v>
      </c>
      <c r="H17" s="20" t="s">
        <v>20</v>
      </c>
      <c r="I17" s="25">
        <v>800</v>
      </c>
      <c r="J17" s="26" t="s">
        <v>21</v>
      </c>
      <c r="K17" s="18"/>
    </row>
    <row r="18" s="4" customFormat="1" ht="31" customHeight="1" spans="1:11">
      <c r="A18" s="17">
        <v>14</v>
      </c>
      <c r="B18" s="18" t="s">
        <v>14</v>
      </c>
      <c r="C18" s="18" t="s">
        <v>40</v>
      </c>
      <c r="D18" s="18" t="s">
        <v>41</v>
      </c>
      <c r="E18" s="19" t="s">
        <v>17</v>
      </c>
      <c r="F18" s="18" t="s">
        <v>18</v>
      </c>
      <c r="G18" s="18" t="s">
        <v>19</v>
      </c>
      <c r="H18" s="20" t="s">
        <v>20</v>
      </c>
      <c r="I18" s="25">
        <v>600</v>
      </c>
      <c r="J18" s="26" t="s">
        <v>21</v>
      </c>
      <c r="K18" s="18"/>
    </row>
    <row r="19" s="4" customFormat="1" ht="31" customHeight="1" spans="1:11">
      <c r="A19" s="17">
        <v>15</v>
      </c>
      <c r="B19" s="18" t="s">
        <v>14</v>
      </c>
      <c r="C19" s="18" t="s">
        <v>42</v>
      </c>
      <c r="D19" s="18" t="s">
        <v>43</v>
      </c>
      <c r="E19" s="19" t="s">
        <v>17</v>
      </c>
      <c r="F19" s="18" t="s">
        <v>18</v>
      </c>
      <c r="G19" s="18" t="s">
        <v>19</v>
      </c>
      <c r="H19" s="20" t="s">
        <v>20</v>
      </c>
      <c r="I19" s="25">
        <v>600</v>
      </c>
      <c r="J19" s="26" t="s">
        <v>21</v>
      </c>
      <c r="K19" s="18"/>
    </row>
    <row r="20" s="4" customFormat="1" ht="31" customHeight="1" spans="1:11">
      <c r="A20" s="17">
        <v>16</v>
      </c>
      <c r="B20" s="18" t="s">
        <v>14</v>
      </c>
      <c r="C20" s="18" t="s">
        <v>44</v>
      </c>
      <c r="D20" s="18" t="s">
        <v>45</v>
      </c>
      <c r="E20" s="19" t="s">
        <v>17</v>
      </c>
      <c r="F20" s="18" t="s">
        <v>18</v>
      </c>
      <c r="G20" s="18" t="s">
        <v>19</v>
      </c>
      <c r="H20" s="20" t="s">
        <v>37</v>
      </c>
      <c r="I20" s="25">
        <v>600</v>
      </c>
      <c r="J20" s="26" t="s">
        <v>21</v>
      </c>
      <c r="K20" s="18"/>
    </row>
    <row r="21" s="4" customFormat="1" ht="31" customHeight="1" spans="1:11">
      <c r="A21" s="17">
        <v>17</v>
      </c>
      <c r="B21" s="18" t="s">
        <v>14</v>
      </c>
      <c r="C21" s="21" t="s">
        <v>46</v>
      </c>
      <c r="D21" s="18" t="s">
        <v>47</v>
      </c>
      <c r="E21" s="19" t="s">
        <v>17</v>
      </c>
      <c r="F21" s="18" t="s">
        <v>18</v>
      </c>
      <c r="G21" s="19" t="s">
        <v>19</v>
      </c>
      <c r="H21" s="20" t="s">
        <v>48</v>
      </c>
      <c r="I21" s="25">
        <v>600</v>
      </c>
      <c r="J21" s="26" t="s">
        <v>21</v>
      </c>
      <c r="K21" s="18"/>
    </row>
    <row r="22" s="4" customFormat="1" ht="31" customHeight="1" spans="1:11">
      <c r="A22" s="17">
        <v>18</v>
      </c>
      <c r="B22" s="18" t="s">
        <v>14</v>
      </c>
      <c r="C22" s="18" t="s">
        <v>46</v>
      </c>
      <c r="D22" s="18" t="s">
        <v>49</v>
      </c>
      <c r="E22" s="19" t="s">
        <v>17</v>
      </c>
      <c r="F22" s="18" t="s">
        <v>18</v>
      </c>
      <c r="G22" s="19" t="s">
        <v>19</v>
      </c>
      <c r="H22" s="20" t="s">
        <v>37</v>
      </c>
      <c r="I22" s="25">
        <v>600</v>
      </c>
      <c r="J22" s="26" t="s">
        <v>21</v>
      </c>
      <c r="K22" s="18"/>
    </row>
    <row r="23" s="4" customFormat="1" ht="31" customHeight="1" spans="1:11">
      <c r="A23" s="17">
        <v>19</v>
      </c>
      <c r="B23" s="18" t="s">
        <v>14</v>
      </c>
      <c r="C23" s="18" t="s">
        <v>46</v>
      </c>
      <c r="D23" s="18" t="s">
        <v>50</v>
      </c>
      <c r="E23" s="19" t="s">
        <v>17</v>
      </c>
      <c r="F23" s="18" t="s">
        <v>18</v>
      </c>
      <c r="G23" s="18" t="s">
        <v>19</v>
      </c>
      <c r="H23" s="20" t="s">
        <v>20</v>
      </c>
      <c r="I23" s="25">
        <v>600</v>
      </c>
      <c r="J23" s="26" t="s">
        <v>21</v>
      </c>
      <c r="K23" s="18"/>
    </row>
    <row r="24" s="4" customFormat="1" ht="31" customHeight="1" spans="1:11">
      <c r="A24" s="17">
        <v>20</v>
      </c>
      <c r="B24" s="18" t="s">
        <v>14</v>
      </c>
      <c r="C24" s="18" t="s">
        <v>46</v>
      </c>
      <c r="D24" s="18" t="s">
        <v>51</v>
      </c>
      <c r="E24" s="19" t="s">
        <v>17</v>
      </c>
      <c r="F24" s="18" t="s">
        <v>18</v>
      </c>
      <c r="G24" s="18" t="s">
        <v>52</v>
      </c>
      <c r="H24" s="20" t="s">
        <v>20</v>
      </c>
      <c r="I24" s="21">
        <v>800</v>
      </c>
      <c r="J24" s="26" t="s">
        <v>21</v>
      </c>
      <c r="K24" s="18"/>
    </row>
    <row r="25" s="4" customFormat="1" ht="31" customHeight="1" spans="1:11">
      <c r="A25" s="17">
        <v>21</v>
      </c>
      <c r="B25" s="18" t="s">
        <v>14</v>
      </c>
      <c r="C25" s="18" t="s">
        <v>46</v>
      </c>
      <c r="D25" s="18" t="s">
        <v>53</v>
      </c>
      <c r="E25" s="19" t="s">
        <v>17</v>
      </c>
      <c r="F25" s="18" t="s">
        <v>18</v>
      </c>
      <c r="G25" s="18" t="s">
        <v>52</v>
      </c>
      <c r="H25" s="20" t="s">
        <v>20</v>
      </c>
      <c r="I25" s="21">
        <v>800</v>
      </c>
      <c r="J25" s="26" t="s">
        <v>21</v>
      </c>
      <c r="K25" s="18"/>
    </row>
    <row r="26" s="4" customFormat="1" ht="31" customHeight="1" spans="1:11">
      <c r="A26" s="17">
        <v>22</v>
      </c>
      <c r="B26" s="18" t="s">
        <v>14</v>
      </c>
      <c r="C26" s="18" t="s">
        <v>46</v>
      </c>
      <c r="D26" s="18" t="s">
        <v>54</v>
      </c>
      <c r="E26" s="19" t="s">
        <v>17</v>
      </c>
      <c r="F26" s="18" t="s">
        <v>18</v>
      </c>
      <c r="G26" s="18" t="s">
        <v>55</v>
      </c>
      <c r="H26" s="20" t="s">
        <v>37</v>
      </c>
      <c r="I26" s="25">
        <v>800</v>
      </c>
      <c r="J26" s="26" t="s">
        <v>21</v>
      </c>
      <c r="K26" s="18"/>
    </row>
    <row r="27" s="4" customFormat="1" ht="31" customHeight="1" spans="1:11">
      <c r="A27" s="17">
        <v>23</v>
      </c>
      <c r="B27" s="18" t="s">
        <v>14</v>
      </c>
      <c r="C27" s="18" t="s">
        <v>46</v>
      </c>
      <c r="D27" s="18" t="s">
        <v>56</v>
      </c>
      <c r="E27" s="19" t="s">
        <v>17</v>
      </c>
      <c r="F27" s="18" t="s">
        <v>18</v>
      </c>
      <c r="G27" s="18" t="s">
        <v>19</v>
      </c>
      <c r="H27" s="20" t="s">
        <v>48</v>
      </c>
      <c r="I27" s="25">
        <v>600</v>
      </c>
      <c r="J27" s="26" t="s">
        <v>21</v>
      </c>
      <c r="K27" s="18"/>
    </row>
    <row r="28" s="4" customFormat="1" ht="31" customHeight="1" spans="1:11">
      <c r="A28" s="17">
        <v>24</v>
      </c>
      <c r="B28" s="18" t="s">
        <v>14</v>
      </c>
      <c r="C28" s="18" t="s">
        <v>57</v>
      </c>
      <c r="D28" s="18" t="s">
        <v>58</v>
      </c>
      <c r="E28" s="19" t="s">
        <v>17</v>
      </c>
      <c r="F28" s="18" t="s">
        <v>18</v>
      </c>
      <c r="G28" s="18" t="s">
        <v>19</v>
      </c>
      <c r="H28" s="20" t="s">
        <v>37</v>
      </c>
      <c r="I28" s="25">
        <v>600</v>
      </c>
      <c r="J28" s="26" t="s">
        <v>21</v>
      </c>
      <c r="K28" s="18"/>
    </row>
    <row r="29" s="4" customFormat="1" ht="31" customHeight="1" spans="1:11">
      <c r="A29" s="17">
        <v>25</v>
      </c>
      <c r="B29" s="18" t="s">
        <v>59</v>
      </c>
      <c r="C29" s="18" t="s">
        <v>60</v>
      </c>
      <c r="D29" s="18" t="s">
        <v>61</v>
      </c>
      <c r="E29" s="19" t="s">
        <v>17</v>
      </c>
      <c r="F29" s="18" t="s">
        <v>18</v>
      </c>
      <c r="G29" s="18" t="s">
        <v>19</v>
      </c>
      <c r="H29" s="22">
        <v>45344</v>
      </c>
      <c r="I29" s="25">
        <v>600</v>
      </c>
      <c r="J29" s="26" t="s">
        <v>21</v>
      </c>
      <c r="K29" s="18"/>
    </row>
    <row r="30" s="4" customFormat="1" ht="31" customHeight="1" spans="1:11">
      <c r="A30" s="17">
        <v>26</v>
      </c>
      <c r="B30" s="18" t="s">
        <v>59</v>
      </c>
      <c r="C30" s="18" t="s">
        <v>60</v>
      </c>
      <c r="D30" s="18" t="s">
        <v>62</v>
      </c>
      <c r="E30" s="19" t="s">
        <v>17</v>
      </c>
      <c r="F30" s="18" t="s">
        <v>18</v>
      </c>
      <c r="G30" s="18" t="s">
        <v>63</v>
      </c>
      <c r="H30" s="22">
        <v>45335</v>
      </c>
      <c r="I30" s="25">
        <f>IF(F30="是",VLOOKUP(G30,[8]Sheet2!A:C,3,FALSE),VLOOKUP(G30,[8]Sheet2!A:B,2,FALSE))</f>
        <v>800</v>
      </c>
      <c r="J30" s="26" t="s">
        <v>21</v>
      </c>
      <c r="K30" s="18"/>
    </row>
    <row r="31" s="4" customFormat="1" ht="31" customHeight="1" spans="1:11">
      <c r="A31" s="17">
        <v>27</v>
      </c>
      <c r="B31" s="18" t="s">
        <v>59</v>
      </c>
      <c r="C31" s="18" t="s">
        <v>60</v>
      </c>
      <c r="D31" s="18" t="s">
        <v>64</v>
      </c>
      <c r="E31" s="19" t="s">
        <v>17</v>
      </c>
      <c r="F31" s="18" t="s">
        <v>18</v>
      </c>
      <c r="G31" s="18" t="s">
        <v>19</v>
      </c>
      <c r="H31" s="22">
        <v>45335</v>
      </c>
      <c r="I31" s="25">
        <f>IF(F31="是",VLOOKUP(G31,[8]Sheet2!A:C,3,FALSE),VLOOKUP(G31,[8]Sheet2!A:B,2,FALSE))</f>
        <v>600</v>
      </c>
      <c r="J31" s="26" t="s">
        <v>21</v>
      </c>
      <c r="K31" s="18"/>
    </row>
    <row r="32" s="4" customFormat="1" ht="31" customHeight="1" spans="1:11">
      <c r="A32" s="17">
        <v>28</v>
      </c>
      <c r="B32" s="18" t="s">
        <v>59</v>
      </c>
      <c r="C32" s="18" t="s">
        <v>60</v>
      </c>
      <c r="D32" s="18" t="s">
        <v>65</v>
      </c>
      <c r="E32" s="19" t="s">
        <v>17</v>
      </c>
      <c r="F32" s="18" t="s">
        <v>18</v>
      </c>
      <c r="G32" s="18" t="s">
        <v>19</v>
      </c>
      <c r="H32" s="22">
        <v>45526</v>
      </c>
      <c r="I32" s="25">
        <f>IF(F32="是",VLOOKUP(G32,[7]Sheet2!A:C,3,FALSE),VLOOKUP(G32,[7]Sheet2!A:B,2,FALSE))</f>
        <v>600</v>
      </c>
      <c r="J32" s="26" t="s">
        <v>21</v>
      </c>
      <c r="K32" s="18"/>
    </row>
    <row r="33" s="4" customFormat="1" ht="31" customHeight="1" spans="1:11">
      <c r="A33" s="17">
        <v>29</v>
      </c>
      <c r="B33" s="18" t="s">
        <v>59</v>
      </c>
      <c r="C33" s="18" t="s">
        <v>60</v>
      </c>
      <c r="D33" s="18" t="s">
        <v>66</v>
      </c>
      <c r="E33" s="19" t="s">
        <v>17</v>
      </c>
      <c r="F33" s="18" t="s">
        <v>18</v>
      </c>
      <c r="G33" s="18" t="s">
        <v>67</v>
      </c>
      <c r="H33" s="22">
        <v>45530</v>
      </c>
      <c r="I33" s="25">
        <f>IF(F33="是",VLOOKUP(G33,[9]Sheet2!A:C,3,FALSE),VLOOKUP(G33,[9]Sheet2!A:B,2,FALSE))</f>
        <v>800</v>
      </c>
      <c r="J33" s="26" t="s">
        <v>21</v>
      </c>
      <c r="K33" s="18"/>
    </row>
    <row r="34" s="4" customFormat="1" ht="31" customHeight="1" spans="1:11">
      <c r="A34" s="17">
        <v>30</v>
      </c>
      <c r="B34" s="18" t="s">
        <v>59</v>
      </c>
      <c r="C34" s="18" t="s">
        <v>60</v>
      </c>
      <c r="D34" s="18" t="s">
        <v>68</v>
      </c>
      <c r="E34" s="19" t="s">
        <v>17</v>
      </c>
      <c r="F34" s="18" t="s">
        <v>18</v>
      </c>
      <c r="G34" s="18" t="s">
        <v>19</v>
      </c>
      <c r="H34" s="22">
        <v>45533</v>
      </c>
      <c r="I34" s="25">
        <v>600</v>
      </c>
      <c r="J34" s="26" t="s">
        <v>21</v>
      </c>
      <c r="K34" s="18"/>
    </row>
    <row r="35" s="4" customFormat="1" ht="31" customHeight="1" spans="1:11">
      <c r="A35" s="17">
        <v>31</v>
      </c>
      <c r="B35" s="18" t="s">
        <v>59</v>
      </c>
      <c r="C35" s="18" t="s">
        <v>69</v>
      </c>
      <c r="D35" s="18" t="s">
        <v>70</v>
      </c>
      <c r="E35" s="19" t="s">
        <v>17</v>
      </c>
      <c r="F35" s="18" t="s">
        <v>18</v>
      </c>
      <c r="G35" s="18" t="s">
        <v>19</v>
      </c>
      <c r="H35" s="23">
        <v>45323</v>
      </c>
      <c r="I35" s="25">
        <f>IF(F35="是",VLOOKUP(G35,[26]Sheet2!A:C,3,FALSE),VLOOKUP(G35,[26]Sheet2!A:B,2,FALSE))</f>
        <v>600</v>
      </c>
      <c r="J35" s="26" t="s">
        <v>21</v>
      </c>
      <c r="K35" s="18"/>
    </row>
    <row r="36" s="4" customFormat="1" ht="31" customHeight="1" spans="1:11">
      <c r="A36" s="17">
        <v>32</v>
      </c>
      <c r="B36" s="18" t="s">
        <v>59</v>
      </c>
      <c r="C36" s="18" t="s">
        <v>71</v>
      </c>
      <c r="D36" s="18" t="s">
        <v>72</v>
      </c>
      <c r="E36" s="19" t="s">
        <v>17</v>
      </c>
      <c r="F36" s="18" t="s">
        <v>18</v>
      </c>
      <c r="G36" s="18" t="s">
        <v>19</v>
      </c>
      <c r="H36" s="23">
        <v>45514</v>
      </c>
      <c r="I36" s="25">
        <f>IF(F36="是",VLOOKUP(G36,[26]Sheet2!A:C,3,FALSE),VLOOKUP(G36,[26]Sheet2!A:B,2,FALSE))</f>
        <v>600</v>
      </c>
      <c r="J36" s="26" t="s">
        <v>21</v>
      </c>
      <c r="K36" s="18"/>
    </row>
    <row r="37" s="4" customFormat="1" ht="31" customHeight="1" spans="1:11">
      <c r="A37" s="17">
        <v>33</v>
      </c>
      <c r="B37" s="18" t="s">
        <v>59</v>
      </c>
      <c r="C37" s="18" t="s">
        <v>73</v>
      </c>
      <c r="D37" s="18" t="s">
        <v>74</v>
      </c>
      <c r="E37" s="19" t="s">
        <v>17</v>
      </c>
      <c r="F37" s="18" t="s">
        <v>18</v>
      </c>
      <c r="G37" s="18" t="s">
        <v>19</v>
      </c>
      <c r="H37" s="23">
        <v>45352</v>
      </c>
      <c r="I37" s="25">
        <f>IF(F37="是",VLOOKUP(G37,[26]Sheet2!A:C,3,FALSE),VLOOKUP(G37,[26]Sheet2!A:B,2,FALSE))</f>
        <v>600</v>
      </c>
      <c r="J37" s="26" t="s">
        <v>21</v>
      </c>
      <c r="K37" s="18"/>
    </row>
    <row r="38" s="4" customFormat="1" ht="31" customHeight="1" spans="1:11">
      <c r="A38" s="17">
        <v>34</v>
      </c>
      <c r="B38" s="18" t="s">
        <v>59</v>
      </c>
      <c r="C38" s="18" t="s">
        <v>73</v>
      </c>
      <c r="D38" s="18" t="s">
        <v>75</v>
      </c>
      <c r="E38" s="19" t="s">
        <v>17</v>
      </c>
      <c r="F38" s="18" t="s">
        <v>18</v>
      </c>
      <c r="G38" s="18" t="s">
        <v>19</v>
      </c>
      <c r="H38" s="22">
        <v>45345</v>
      </c>
      <c r="I38" s="25">
        <f>IF(F38="是",VLOOKUP(G38,[26]Sheet2!A:C,3,FALSE),VLOOKUP(G38,[26]Sheet2!A:B,2,FALSE))</f>
        <v>600</v>
      </c>
      <c r="J38" s="26" t="s">
        <v>21</v>
      </c>
      <c r="K38" s="18"/>
    </row>
    <row r="39" s="4" customFormat="1" ht="31" customHeight="1" spans="1:11">
      <c r="A39" s="17">
        <v>35</v>
      </c>
      <c r="B39" s="18" t="s">
        <v>59</v>
      </c>
      <c r="C39" s="18" t="s">
        <v>76</v>
      </c>
      <c r="D39" s="18" t="s">
        <v>77</v>
      </c>
      <c r="E39" s="19" t="s">
        <v>17</v>
      </c>
      <c r="F39" s="18" t="s">
        <v>18</v>
      </c>
      <c r="G39" s="18" t="s">
        <v>19</v>
      </c>
      <c r="H39" s="23">
        <v>45338</v>
      </c>
      <c r="I39" s="25">
        <f>IF(F39="是",VLOOKUP(G39,[26]Sheet2!A:C,3,FALSE),VLOOKUP(G39,[26]Sheet2!A:B,2,FALSE))</f>
        <v>600</v>
      </c>
      <c r="J39" s="26" t="s">
        <v>21</v>
      </c>
      <c r="K39" s="18"/>
    </row>
    <row r="40" s="4" customFormat="1" ht="31" customHeight="1" spans="1:11">
      <c r="A40" s="17">
        <v>36</v>
      </c>
      <c r="B40" s="18" t="s">
        <v>59</v>
      </c>
      <c r="C40" s="18" t="s">
        <v>76</v>
      </c>
      <c r="D40" s="18" t="s">
        <v>78</v>
      </c>
      <c r="E40" s="19" t="s">
        <v>17</v>
      </c>
      <c r="F40" s="18" t="s">
        <v>18</v>
      </c>
      <c r="G40" s="18" t="s">
        <v>19</v>
      </c>
      <c r="H40" s="23">
        <v>45479</v>
      </c>
      <c r="I40" s="25">
        <f>IF(F40="是",VLOOKUP(G40,[26]Sheet2!A:C,3,FALSE),VLOOKUP(G40,[26]Sheet2!A:B,2,FALSE))</f>
        <v>600</v>
      </c>
      <c r="J40" s="26" t="s">
        <v>21</v>
      </c>
      <c r="K40" s="18"/>
    </row>
    <row r="41" s="4" customFormat="1" ht="31" customHeight="1" spans="1:11">
      <c r="A41" s="17">
        <v>37</v>
      </c>
      <c r="B41" s="18" t="s">
        <v>59</v>
      </c>
      <c r="C41" s="18" t="s">
        <v>76</v>
      </c>
      <c r="D41" s="18" t="s">
        <v>79</v>
      </c>
      <c r="E41" s="19" t="s">
        <v>17</v>
      </c>
      <c r="F41" s="18" t="s">
        <v>18</v>
      </c>
      <c r="G41" s="18" t="s">
        <v>19</v>
      </c>
      <c r="H41" s="23">
        <v>45332</v>
      </c>
      <c r="I41" s="25">
        <f>IF(F41="是",VLOOKUP(G41,[26]Sheet2!A:C,3,FALSE),VLOOKUP(G41,[26]Sheet2!A:B,2,FALSE))</f>
        <v>600</v>
      </c>
      <c r="J41" s="26" t="s">
        <v>21</v>
      </c>
      <c r="K41" s="18"/>
    </row>
    <row r="42" s="4" customFormat="1" ht="31" customHeight="1" spans="1:11">
      <c r="A42" s="17">
        <v>38</v>
      </c>
      <c r="B42" s="17" t="s">
        <v>59</v>
      </c>
      <c r="C42" s="17" t="s">
        <v>80</v>
      </c>
      <c r="D42" s="17" t="s">
        <v>81</v>
      </c>
      <c r="E42" s="19" t="s">
        <v>17</v>
      </c>
      <c r="F42" s="17" t="s">
        <v>18</v>
      </c>
      <c r="G42" s="17" t="s">
        <v>19</v>
      </c>
      <c r="H42" s="24">
        <v>45474</v>
      </c>
      <c r="I42" s="25">
        <f>IF(F42="是",VLOOKUP(G42,[26]Sheet2!A:C,3,FALSE),VLOOKUP(G42,[26]Sheet2!A:B,2,FALSE))</f>
        <v>600</v>
      </c>
      <c r="J42" s="26" t="s">
        <v>21</v>
      </c>
      <c r="K42" s="18"/>
    </row>
    <row r="43" s="4" customFormat="1" ht="31" customHeight="1" spans="1:11">
      <c r="A43" s="17">
        <v>39</v>
      </c>
      <c r="B43" s="17" t="s">
        <v>59</v>
      </c>
      <c r="C43" s="17" t="s">
        <v>80</v>
      </c>
      <c r="D43" s="17" t="s">
        <v>82</v>
      </c>
      <c r="E43" s="19" t="s">
        <v>17</v>
      </c>
      <c r="F43" s="17" t="s">
        <v>18</v>
      </c>
      <c r="G43" s="17" t="s">
        <v>19</v>
      </c>
      <c r="H43" s="24">
        <v>45337</v>
      </c>
      <c r="I43" s="25">
        <f>IF(F43="是",VLOOKUP(G43,[26]Sheet2!A:C,3,FALSE),VLOOKUP(G43,[26]Sheet2!A:B,2,FALSE))</f>
        <v>600</v>
      </c>
      <c r="J43" s="26" t="s">
        <v>21</v>
      </c>
      <c r="K43" s="18"/>
    </row>
    <row r="44" s="4" customFormat="1" ht="31" customHeight="1" spans="1:11">
      <c r="A44" s="17">
        <v>40</v>
      </c>
      <c r="B44" s="17" t="s">
        <v>59</v>
      </c>
      <c r="C44" s="17" t="s">
        <v>80</v>
      </c>
      <c r="D44" s="17" t="s">
        <v>83</v>
      </c>
      <c r="E44" s="19" t="s">
        <v>17</v>
      </c>
      <c r="F44" s="17" t="s">
        <v>18</v>
      </c>
      <c r="G44" s="17" t="s">
        <v>19</v>
      </c>
      <c r="H44" s="24">
        <v>45337</v>
      </c>
      <c r="I44" s="25">
        <f>IF(F44="是",VLOOKUP(G44,[26]Sheet2!A:C,3,FALSE),VLOOKUP(G44,[26]Sheet2!A:B,2,FALSE))</f>
        <v>600</v>
      </c>
      <c r="J44" s="26" t="s">
        <v>21</v>
      </c>
      <c r="K44" s="18"/>
    </row>
    <row r="45" s="4" customFormat="1" ht="31" customHeight="1" spans="1:11">
      <c r="A45" s="17">
        <v>41</v>
      </c>
      <c r="B45" s="18" t="s">
        <v>84</v>
      </c>
      <c r="C45" s="18" t="s">
        <v>85</v>
      </c>
      <c r="D45" s="18" t="s">
        <v>86</v>
      </c>
      <c r="E45" s="19" t="s">
        <v>17</v>
      </c>
      <c r="F45" s="18" t="s">
        <v>18</v>
      </c>
      <c r="G45" s="18" t="s">
        <v>19</v>
      </c>
      <c r="H45" s="22">
        <v>45506</v>
      </c>
      <c r="I45" s="25">
        <v>600</v>
      </c>
      <c r="J45" s="26" t="s">
        <v>21</v>
      </c>
      <c r="K45" s="18"/>
    </row>
    <row r="46" s="4" customFormat="1" ht="31" customHeight="1" spans="1:11">
      <c r="A46" s="17">
        <v>42</v>
      </c>
      <c r="B46" s="18" t="s">
        <v>84</v>
      </c>
      <c r="C46" s="18" t="s">
        <v>87</v>
      </c>
      <c r="D46" s="18" t="s">
        <v>88</v>
      </c>
      <c r="E46" s="19" t="s">
        <v>17</v>
      </c>
      <c r="F46" s="18" t="s">
        <v>18</v>
      </c>
      <c r="G46" s="18" t="s">
        <v>19</v>
      </c>
      <c r="H46" s="23">
        <v>45323</v>
      </c>
      <c r="I46" s="25">
        <v>600</v>
      </c>
      <c r="J46" s="26" t="s">
        <v>21</v>
      </c>
      <c r="K46" s="18"/>
    </row>
    <row r="47" s="4" customFormat="1" ht="31" customHeight="1" spans="1:11">
      <c r="A47" s="17">
        <v>43</v>
      </c>
      <c r="B47" s="18" t="s">
        <v>84</v>
      </c>
      <c r="C47" s="18" t="s">
        <v>87</v>
      </c>
      <c r="D47" s="18" t="s">
        <v>89</v>
      </c>
      <c r="E47" s="19" t="s">
        <v>17</v>
      </c>
      <c r="F47" s="18" t="s">
        <v>18</v>
      </c>
      <c r="G47" s="18" t="s">
        <v>19</v>
      </c>
      <c r="H47" s="23">
        <v>45323</v>
      </c>
      <c r="I47" s="25">
        <v>600</v>
      </c>
      <c r="J47" s="26" t="s">
        <v>21</v>
      </c>
      <c r="K47" s="18"/>
    </row>
    <row r="48" s="4" customFormat="1" ht="31" customHeight="1" spans="1:11">
      <c r="A48" s="17">
        <v>44</v>
      </c>
      <c r="B48" s="18" t="s">
        <v>84</v>
      </c>
      <c r="C48" s="18" t="s">
        <v>87</v>
      </c>
      <c r="D48" s="18" t="s">
        <v>90</v>
      </c>
      <c r="E48" s="19" t="s">
        <v>17</v>
      </c>
      <c r="F48" s="18" t="s">
        <v>18</v>
      </c>
      <c r="G48" s="18" t="s">
        <v>19</v>
      </c>
      <c r="H48" s="23">
        <v>45399</v>
      </c>
      <c r="I48" s="25">
        <v>600</v>
      </c>
      <c r="J48" s="26" t="s">
        <v>21</v>
      </c>
      <c r="K48" s="18"/>
    </row>
    <row r="49" s="4" customFormat="1" ht="31" customHeight="1" spans="1:11">
      <c r="A49" s="17">
        <v>45</v>
      </c>
      <c r="B49" s="18" t="s">
        <v>84</v>
      </c>
      <c r="C49" s="18" t="s">
        <v>87</v>
      </c>
      <c r="D49" s="18" t="s">
        <v>91</v>
      </c>
      <c r="E49" s="19" t="s">
        <v>17</v>
      </c>
      <c r="F49" s="18" t="s">
        <v>18</v>
      </c>
      <c r="G49" s="18" t="s">
        <v>19</v>
      </c>
      <c r="H49" s="23">
        <v>45506</v>
      </c>
      <c r="I49" s="25">
        <v>600</v>
      </c>
      <c r="J49" s="26" t="s">
        <v>21</v>
      </c>
      <c r="K49" s="18"/>
    </row>
    <row r="50" s="4" customFormat="1" ht="31" customHeight="1" spans="1:11">
      <c r="A50" s="17">
        <v>46</v>
      </c>
      <c r="B50" s="18" t="s">
        <v>84</v>
      </c>
      <c r="C50" s="18" t="s">
        <v>87</v>
      </c>
      <c r="D50" s="18" t="s">
        <v>92</v>
      </c>
      <c r="E50" s="19" t="s">
        <v>17</v>
      </c>
      <c r="F50" s="18" t="s">
        <v>18</v>
      </c>
      <c r="G50" s="18" t="s">
        <v>19</v>
      </c>
      <c r="H50" s="23">
        <v>45474</v>
      </c>
      <c r="I50" s="25">
        <v>600</v>
      </c>
      <c r="J50" s="26" t="s">
        <v>21</v>
      </c>
      <c r="K50" s="18"/>
    </row>
    <row r="51" s="4" customFormat="1" ht="31" customHeight="1" spans="1:11">
      <c r="A51" s="17">
        <v>47</v>
      </c>
      <c r="B51" s="18" t="s">
        <v>84</v>
      </c>
      <c r="C51" s="18" t="s">
        <v>87</v>
      </c>
      <c r="D51" s="18" t="s">
        <v>93</v>
      </c>
      <c r="E51" s="19" t="s">
        <v>17</v>
      </c>
      <c r="F51" s="18" t="s">
        <v>18</v>
      </c>
      <c r="G51" s="18" t="s">
        <v>55</v>
      </c>
      <c r="H51" s="23">
        <v>45292</v>
      </c>
      <c r="I51" s="25">
        <v>800</v>
      </c>
      <c r="J51" s="26" t="s">
        <v>21</v>
      </c>
      <c r="K51" s="18"/>
    </row>
    <row r="52" s="4" customFormat="1" ht="31" customHeight="1" spans="1:11">
      <c r="A52" s="17">
        <v>48</v>
      </c>
      <c r="B52" s="18" t="s">
        <v>84</v>
      </c>
      <c r="C52" s="18" t="s">
        <v>94</v>
      </c>
      <c r="D52" s="18" t="s">
        <v>95</v>
      </c>
      <c r="E52" s="19" t="s">
        <v>17</v>
      </c>
      <c r="F52" s="18" t="s">
        <v>18</v>
      </c>
      <c r="G52" s="18" t="s">
        <v>55</v>
      </c>
      <c r="H52" s="23">
        <v>45323</v>
      </c>
      <c r="I52" s="25">
        <v>800</v>
      </c>
      <c r="J52" s="26" t="s">
        <v>21</v>
      </c>
      <c r="K52" s="18"/>
    </row>
    <row r="53" s="4" customFormat="1" ht="31" customHeight="1" spans="1:11">
      <c r="A53" s="17">
        <v>49</v>
      </c>
      <c r="B53" s="18" t="s">
        <v>84</v>
      </c>
      <c r="C53" s="18" t="s">
        <v>96</v>
      </c>
      <c r="D53" s="18" t="s">
        <v>97</v>
      </c>
      <c r="E53" s="19" t="s">
        <v>17</v>
      </c>
      <c r="F53" s="18" t="s">
        <v>18</v>
      </c>
      <c r="G53" s="18" t="s">
        <v>19</v>
      </c>
      <c r="H53" s="19" t="s">
        <v>20</v>
      </c>
      <c r="I53" s="25">
        <v>600</v>
      </c>
      <c r="J53" s="26" t="s">
        <v>21</v>
      </c>
      <c r="K53" s="18"/>
    </row>
    <row r="54" s="4" customFormat="1" ht="31" customHeight="1" spans="1:11">
      <c r="A54" s="17">
        <v>50</v>
      </c>
      <c r="B54" s="18" t="s">
        <v>84</v>
      </c>
      <c r="C54" s="18" t="s">
        <v>96</v>
      </c>
      <c r="D54" s="18" t="s">
        <v>98</v>
      </c>
      <c r="E54" s="19" t="s">
        <v>17</v>
      </c>
      <c r="F54" s="18" t="s">
        <v>18</v>
      </c>
      <c r="G54" s="18" t="s">
        <v>19</v>
      </c>
      <c r="H54" s="19" t="s">
        <v>20</v>
      </c>
      <c r="I54" s="25">
        <v>600</v>
      </c>
      <c r="J54" s="26" t="s">
        <v>21</v>
      </c>
      <c r="K54" s="18"/>
    </row>
    <row r="55" s="4" customFormat="1" ht="31" customHeight="1" spans="1:11">
      <c r="A55" s="17">
        <v>51</v>
      </c>
      <c r="B55" s="18" t="s">
        <v>84</v>
      </c>
      <c r="C55" s="18" t="s">
        <v>96</v>
      </c>
      <c r="D55" s="18" t="s">
        <v>99</v>
      </c>
      <c r="E55" s="19" t="s">
        <v>17</v>
      </c>
      <c r="F55" s="18" t="s">
        <v>18</v>
      </c>
      <c r="G55" s="18" t="s">
        <v>19</v>
      </c>
      <c r="H55" s="19" t="s">
        <v>20</v>
      </c>
      <c r="I55" s="25">
        <v>600</v>
      </c>
      <c r="J55" s="26" t="s">
        <v>21</v>
      </c>
      <c r="K55" s="18"/>
    </row>
    <row r="56" s="6" customFormat="1" ht="31" customHeight="1" spans="1:11">
      <c r="A56" s="17">
        <v>52</v>
      </c>
      <c r="B56" s="18" t="s">
        <v>84</v>
      </c>
      <c r="C56" s="18" t="s">
        <v>96</v>
      </c>
      <c r="D56" s="18" t="s">
        <v>100</v>
      </c>
      <c r="E56" s="19" t="s">
        <v>17</v>
      </c>
      <c r="F56" s="18" t="s">
        <v>18</v>
      </c>
      <c r="G56" s="18" t="s">
        <v>19</v>
      </c>
      <c r="H56" s="19" t="s">
        <v>48</v>
      </c>
      <c r="I56" s="25">
        <v>600</v>
      </c>
      <c r="J56" s="26" t="s">
        <v>21</v>
      </c>
      <c r="K56" s="17"/>
    </row>
    <row r="57" s="6" customFormat="1" ht="31" customHeight="1" spans="1:11">
      <c r="A57" s="17">
        <v>53</v>
      </c>
      <c r="B57" s="18" t="s">
        <v>84</v>
      </c>
      <c r="C57" s="18" t="s">
        <v>96</v>
      </c>
      <c r="D57" s="18" t="s">
        <v>101</v>
      </c>
      <c r="E57" s="19" t="s">
        <v>17</v>
      </c>
      <c r="F57" s="18" t="s">
        <v>18</v>
      </c>
      <c r="G57" s="18" t="s">
        <v>19</v>
      </c>
      <c r="H57" s="19" t="s">
        <v>20</v>
      </c>
      <c r="I57" s="25">
        <v>600</v>
      </c>
      <c r="J57" s="26" t="s">
        <v>21</v>
      </c>
      <c r="K57" s="17"/>
    </row>
    <row r="58" s="6" customFormat="1" ht="31" customHeight="1" spans="1:11">
      <c r="A58" s="17">
        <v>54</v>
      </c>
      <c r="B58" s="18" t="s">
        <v>84</v>
      </c>
      <c r="C58" s="18" t="s">
        <v>96</v>
      </c>
      <c r="D58" s="18" t="s">
        <v>102</v>
      </c>
      <c r="E58" s="19" t="s">
        <v>17</v>
      </c>
      <c r="F58" s="18" t="s">
        <v>18</v>
      </c>
      <c r="G58" s="18" t="s">
        <v>19</v>
      </c>
      <c r="H58" s="19" t="s">
        <v>37</v>
      </c>
      <c r="I58" s="25">
        <v>600</v>
      </c>
      <c r="J58" s="26" t="s">
        <v>21</v>
      </c>
      <c r="K58" s="17"/>
    </row>
    <row r="59" s="6" customFormat="1" ht="31" customHeight="1" spans="1:11">
      <c r="A59" s="17">
        <v>55</v>
      </c>
      <c r="B59" s="18" t="s">
        <v>84</v>
      </c>
      <c r="C59" s="18" t="s">
        <v>96</v>
      </c>
      <c r="D59" s="18" t="s">
        <v>103</v>
      </c>
      <c r="E59" s="19" t="s">
        <v>17</v>
      </c>
      <c r="F59" s="18" t="s">
        <v>18</v>
      </c>
      <c r="G59" s="18" t="s">
        <v>19</v>
      </c>
      <c r="H59" s="19" t="s">
        <v>20</v>
      </c>
      <c r="I59" s="25">
        <v>600</v>
      </c>
      <c r="J59" s="26" t="s">
        <v>21</v>
      </c>
      <c r="K59" s="17"/>
    </row>
    <row r="60" s="6" customFormat="1" ht="31" customHeight="1" spans="1:11">
      <c r="A60" s="17">
        <v>56</v>
      </c>
      <c r="B60" s="18" t="s">
        <v>84</v>
      </c>
      <c r="C60" s="18" t="s">
        <v>96</v>
      </c>
      <c r="D60" s="18" t="s">
        <v>104</v>
      </c>
      <c r="E60" s="19" t="s">
        <v>17</v>
      </c>
      <c r="F60" s="18" t="s">
        <v>18</v>
      </c>
      <c r="G60" s="18" t="s">
        <v>55</v>
      </c>
      <c r="H60" s="19" t="s">
        <v>27</v>
      </c>
      <c r="I60" s="25">
        <v>800</v>
      </c>
      <c r="J60" s="26" t="s">
        <v>21</v>
      </c>
      <c r="K60" s="17"/>
    </row>
    <row r="61" s="6" customFormat="1" ht="31" customHeight="1" spans="1:11">
      <c r="A61" s="17">
        <v>57</v>
      </c>
      <c r="B61" s="18" t="s">
        <v>84</v>
      </c>
      <c r="C61" s="18" t="s">
        <v>96</v>
      </c>
      <c r="D61" s="18" t="s">
        <v>105</v>
      </c>
      <c r="E61" s="19" t="s">
        <v>17</v>
      </c>
      <c r="F61" s="18" t="s">
        <v>18</v>
      </c>
      <c r="G61" s="18" t="s">
        <v>55</v>
      </c>
      <c r="H61" s="19" t="s">
        <v>27</v>
      </c>
      <c r="I61" s="25">
        <v>800</v>
      </c>
      <c r="J61" s="26" t="s">
        <v>21</v>
      </c>
      <c r="K61" s="17"/>
    </row>
    <row r="62" s="6" customFormat="1" ht="31" customHeight="1" spans="1:11">
      <c r="A62" s="17">
        <v>58</v>
      </c>
      <c r="B62" s="18" t="s">
        <v>84</v>
      </c>
      <c r="C62" s="18" t="s">
        <v>96</v>
      </c>
      <c r="D62" s="18" t="s">
        <v>106</v>
      </c>
      <c r="E62" s="19" t="s">
        <v>17</v>
      </c>
      <c r="F62" s="18" t="s">
        <v>18</v>
      </c>
      <c r="G62" s="18" t="s">
        <v>19</v>
      </c>
      <c r="H62" s="19" t="s">
        <v>20</v>
      </c>
      <c r="I62" s="25">
        <v>600</v>
      </c>
      <c r="J62" s="26" t="s">
        <v>21</v>
      </c>
      <c r="K62" s="17"/>
    </row>
    <row r="63" s="6" customFormat="1" ht="31" customHeight="1" spans="1:11">
      <c r="A63" s="17">
        <v>59</v>
      </c>
      <c r="B63" s="18" t="s">
        <v>84</v>
      </c>
      <c r="C63" s="18" t="s">
        <v>96</v>
      </c>
      <c r="D63" s="18" t="s">
        <v>107</v>
      </c>
      <c r="E63" s="19" t="s">
        <v>17</v>
      </c>
      <c r="F63" s="18" t="s">
        <v>18</v>
      </c>
      <c r="G63" s="18" t="s">
        <v>19</v>
      </c>
      <c r="H63" s="19" t="s">
        <v>24</v>
      </c>
      <c r="I63" s="25">
        <v>600</v>
      </c>
      <c r="J63" s="26" t="s">
        <v>21</v>
      </c>
      <c r="K63" s="17"/>
    </row>
    <row r="64" s="6" customFormat="1" ht="31" customHeight="1" spans="1:11">
      <c r="A64" s="17">
        <v>60</v>
      </c>
      <c r="B64" s="18" t="s">
        <v>84</v>
      </c>
      <c r="C64" s="18" t="s">
        <v>96</v>
      </c>
      <c r="D64" s="18" t="s">
        <v>108</v>
      </c>
      <c r="E64" s="19" t="s">
        <v>17</v>
      </c>
      <c r="F64" s="18" t="s">
        <v>18</v>
      </c>
      <c r="G64" s="18" t="s">
        <v>39</v>
      </c>
      <c r="H64" s="19" t="s">
        <v>20</v>
      </c>
      <c r="I64" s="25">
        <v>800</v>
      </c>
      <c r="J64" s="26" t="s">
        <v>21</v>
      </c>
      <c r="K64" s="17"/>
    </row>
    <row r="65" s="6" customFormat="1" ht="31" customHeight="1" spans="1:11">
      <c r="A65" s="17">
        <v>61</v>
      </c>
      <c r="B65" s="18" t="s">
        <v>84</v>
      </c>
      <c r="C65" s="18" t="s">
        <v>96</v>
      </c>
      <c r="D65" s="18" t="s">
        <v>109</v>
      </c>
      <c r="E65" s="19" t="s">
        <v>17</v>
      </c>
      <c r="F65" s="18" t="s">
        <v>18</v>
      </c>
      <c r="G65" s="18" t="s">
        <v>19</v>
      </c>
      <c r="H65" s="19" t="s">
        <v>20</v>
      </c>
      <c r="I65" s="25">
        <v>600</v>
      </c>
      <c r="J65" s="26" t="s">
        <v>21</v>
      </c>
      <c r="K65" s="17"/>
    </row>
    <row r="66" s="6" customFormat="1" ht="31" customHeight="1" spans="1:11">
      <c r="A66" s="17">
        <v>62</v>
      </c>
      <c r="B66" s="18" t="s">
        <v>84</v>
      </c>
      <c r="C66" s="18" t="s">
        <v>110</v>
      </c>
      <c r="D66" s="18" t="s">
        <v>111</v>
      </c>
      <c r="E66" s="19" t="s">
        <v>17</v>
      </c>
      <c r="F66" s="18" t="s">
        <v>18</v>
      </c>
      <c r="G66" s="18" t="s">
        <v>19</v>
      </c>
      <c r="H66" s="23">
        <v>45383</v>
      </c>
      <c r="I66" s="25">
        <v>600</v>
      </c>
      <c r="J66" s="26" t="s">
        <v>21</v>
      </c>
      <c r="K66" s="17"/>
    </row>
    <row r="67" s="6" customFormat="1" ht="31" customHeight="1" spans="1:11">
      <c r="A67" s="17">
        <v>63</v>
      </c>
      <c r="B67" s="17" t="s">
        <v>112</v>
      </c>
      <c r="C67" s="17" t="s">
        <v>113</v>
      </c>
      <c r="D67" s="17" t="s">
        <v>114</v>
      </c>
      <c r="E67" s="27" t="s">
        <v>17</v>
      </c>
      <c r="F67" s="18" t="s">
        <v>18</v>
      </c>
      <c r="G67" s="18" t="s">
        <v>19</v>
      </c>
      <c r="H67" s="22">
        <v>45444</v>
      </c>
      <c r="I67" s="31">
        <f>IF(F67="是",VLOOKUP(G67,[28]Sheet2!A:C,3,FALSE),VLOOKUP(G67,[28]Sheet2!A:B,2,FALSE))</f>
        <v>600</v>
      </c>
      <c r="J67" s="26" t="s">
        <v>21</v>
      </c>
      <c r="K67" s="17"/>
    </row>
    <row r="68" s="6" customFormat="1" ht="31" customHeight="1" spans="1:11">
      <c r="A68" s="17">
        <v>64</v>
      </c>
      <c r="B68" s="17" t="s">
        <v>112</v>
      </c>
      <c r="C68" s="17" t="s">
        <v>115</v>
      </c>
      <c r="D68" s="17" t="s">
        <v>116</v>
      </c>
      <c r="E68" s="27" t="s">
        <v>17</v>
      </c>
      <c r="F68" s="18" t="s">
        <v>18</v>
      </c>
      <c r="G68" s="18" t="s">
        <v>19</v>
      </c>
      <c r="H68" s="22">
        <v>45474</v>
      </c>
      <c r="I68" s="31">
        <f>IF(F68="是",VLOOKUP(G68,[28]Sheet2!A:C,3,FALSE),VLOOKUP(G68,[28]Sheet2!A:B,2,FALSE))</f>
        <v>600</v>
      </c>
      <c r="J68" s="26" t="s">
        <v>21</v>
      </c>
      <c r="K68" s="17"/>
    </row>
    <row r="69" s="6" customFormat="1" ht="31" customHeight="1" spans="1:11">
      <c r="A69" s="17">
        <v>65</v>
      </c>
      <c r="B69" s="17" t="s">
        <v>112</v>
      </c>
      <c r="C69" s="17" t="s">
        <v>117</v>
      </c>
      <c r="D69" s="17" t="s">
        <v>118</v>
      </c>
      <c r="E69" s="27" t="s">
        <v>17</v>
      </c>
      <c r="F69" s="18" t="s">
        <v>18</v>
      </c>
      <c r="G69" s="18" t="s">
        <v>19</v>
      </c>
      <c r="H69" s="22">
        <v>45444</v>
      </c>
      <c r="I69" s="31">
        <f>IF(F69="是",VLOOKUP(G69,[31]Sheet2!A:C,3,FALSE),VLOOKUP(G69,[31]Sheet2!A:B,2,FALSE))</f>
        <v>600</v>
      </c>
      <c r="J69" s="26" t="s">
        <v>21</v>
      </c>
      <c r="K69" s="17"/>
    </row>
    <row r="70" s="6" customFormat="1" ht="31" customHeight="1" spans="1:11">
      <c r="A70" s="17">
        <v>66</v>
      </c>
      <c r="B70" s="17" t="s">
        <v>119</v>
      </c>
      <c r="C70" s="17" t="s">
        <v>120</v>
      </c>
      <c r="D70" s="18" t="s">
        <v>121</v>
      </c>
      <c r="E70" s="28" t="s">
        <v>17</v>
      </c>
      <c r="F70" s="17" t="s">
        <v>18</v>
      </c>
      <c r="G70" s="17" t="s">
        <v>122</v>
      </c>
      <c r="H70" s="28" t="s">
        <v>34</v>
      </c>
      <c r="I70" s="17">
        <v>800</v>
      </c>
      <c r="J70" s="26" t="s">
        <v>21</v>
      </c>
      <c r="K70" s="17"/>
    </row>
    <row r="71" s="6" customFormat="1" ht="31" customHeight="1" spans="1:11">
      <c r="A71" s="17">
        <v>67</v>
      </c>
      <c r="B71" s="17" t="s">
        <v>119</v>
      </c>
      <c r="C71" s="17" t="s">
        <v>120</v>
      </c>
      <c r="D71" s="18" t="s">
        <v>123</v>
      </c>
      <c r="E71" s="28" t="s">
        <v>17</v>
      </c>
      <c r="F71" s="17" t="s">
        <v>18</v>
      </c>
      <c r="G71" s="17" t="s">
        <v>124</v>
      </c>
      <c r="H71" s="28" t="s">
        <v>34</v>
      </c>
      <c r="I71" s="17">
        <v>600</v>
      </c>
      <c r="J71" s="26" t="s">
        <v>21</v>
      </c>
      <c r="K71" s="17"/>
    </row>
    <row r="72" s="6" customFormat="1" ht="31" customHeight="1" spans="1:11">
      <c r="A72" s="17">
        <v>68</v>
      </c>
      <c r="B72" s="17" t="s">
        <v>119</v>
      </c>
      <c r="C72" s="17" t="s">
        <v>120</v>
      </c>
      <c r="D72" s="18" t="s">
        <v>125</v>
      </c>
      <c r="E72" s="28" t="s">
        <v>17</v>
      </c>
      <c r="F72" s="17" t="s">
        <v>18</v>
      </c>
      <c r="G72" s="17" t="s">
        <v>122</v>
      </c>
      <c r="H72" s="28" t="s">
        <v>34</v>
      </c>
      <c r="I72" s="17">
        <v>800</v>
      </c>
      <c r="J72" s="26" t="s">
        <v>21</v>
      </c>
      <c r="K72" s="17"/>
    </row>
    <row r="73" s="6" customFormat="1" ht="31" customHeight="1" spans="1:11">
      <c r="A73" s="17">
        <v>69</v>
      </c>
      <c r="B73" s="17" t="s">
        <v>119</v>
      </c>
      <c r="C73" s="17" t="s">
        <v>120</v>
      </c>
      <c r="D73" s="18" t="s">
        <v>126</v>
      </c>
      <c r="E73" s="28" t="s">
        <v>17</v>
      </c>
      <c r="F73" s="17" t="s">
        <v>18</v>
      </c>
      <c r="G73" s="17" t="s">
        <v>39</v>
      </c>
      <c r="H73" s="28" t="s">
        <v>34</v>
      </c>
      <c r="I73" s="17">
        <v>800</v>
      </c>
      <c r="J73" s="26" t="s">
        <v>21</v>
      </c>
      <c r="K73" s="17"/>
    </row>
    <row r="74" s="6" customFormat="1" ht="31" customHeight="1" spans="1:11">
      <c r="A74" s="17">
        <v>70</v>
      </c>
      <c r="B74" s="17" t="s">
        <v>119</v>
      </c>
      <c r="C74" s="17" t="s">
        <v>120</v>
      </c>
      <c r="D74" s="18" t="s">
        <v>127</v>
      </c>
      <c r="E74" s="28" t="s">
        <v>17</v>
      </c>
      <c r="F74" s="17" t="s">
        <v>18</v>
      </c>
      <c r="G74" s="17" t="s">
        <v>128</v>
      </c>
      <c r="H74" s="28" t="s">
        <v>129</v>
      </c>
      <c r="I74" s="17">
        <v>600</v>
      </c>
      <c r="J74" s="26" t="s">
        <v>21</v>
      </c>
      <c r="K74" s="17"/>
    </row>
    <row r="75" s="6" customFormat="1" ht="31" customHeight="1" spans="1:11">
      <c r="A75" s="17">
        <v>71</v>
      </c>
      <c r="B75" s="17" t="s">
        <v>119</v>
      </c>
      <c r="C75" s="17" t="s">
        <v>120</v>
      </c>
      <c r="D75" s="18" t="s">
        <v>130</v>
      </c>
      <c r="E75" s="28" t="s">
        <v>17</v>
      </c>
      <c r="F75" s="17" t="s">
        <v>18</v>
      </c>
      <c r="G75" s="17" t="s">
        <v>128</v>
      </c>
      <c r="H75" s="28" t="s">
        <v>129</v>
      </c>
      <c r="I75" s="17">
        <v>600</v>
      </c>
      <c r="J75" s="26" t="s">
        <v>21</v>
      </c>
      <c r="K75" s="17"/>
    </row>
    <row r="76" s="6" customFormat="1" ht="31" customHeight="1" spans="1:11">
      <c r="A76" s="17">
        <v>72</v>
      </c>
      <c r="B76" s="17" t="s">
        <v>119</v>
      </c>
      <c r="C76" s="17" t="s">
        <v>120</v>
      </c>
      <c r="D76" s="18" t="s">
        <v>131</v>
      </c>
      <c r="E76" s="28" t="s">
        <v>17</v>
      </c>
      <c r="F76" s="17" t="s">
        <v>18</v>
      </c>
      <c r="G76" s="17" t="s">
        <v>19</v>
      </c>
      <c r="H76" s="28" t="s">
        <v>24</v>
      </c>
      <c r="I76" s="17">
        <v>600</v>
      </c>
      <c r="J76" s="26" t="s">
        <v>21</v>
      </c>
      <c r="K76" s="17"/>
    </row>
    <row r="77" s="6" customFormat="1" ht="31" customHeight="1" spans="1:11">
      <c r="A77" s="17">
        <v>73</v>
      </c>
      <c r="B77" s="17" t="s">
        <v>119</v>
      </c>
      <c r="C77" s="17" t="s">
        <v>120</v>
      </c>
      <c r="D77" s="18" t="s">
        <v>132</v>
      </c>
      <c r="E77" s="28" t="s">
        <v>17</v>
      </c>
      <c r="F77" s="17" t="s">
        <v>18</v>
      </c>
      <c r="G77" s="17" t="s">
        <v>19</v>
      </c>
      <c r="H77" s="28" t="s">
        <v>24</v>
      </c>
      <c r="I77" s="17">
        <v>600</v>
      </c>
      <c r="J77" s="26" t="s">
        <v>21</v>
      </c>
      <c r="K77" s="17"/>
    </row>
    <row r="78" s="6" customFormat="1" ht="31" customHeight="1" spans="1:11">
      <c r="A78" s="17">
        <v>74</v>
      </c>
      <c r="B78" s="17" t="s">
        <v>119</v>
      </c>
      <c r="C78" s="17" t="s">
        <v>120</v>
      </c>
      <c r="D78" s="18" t="s">
        <v>133</v>
      </c>
      <c r="E78" s="28" t="s">
        <v>17</v>
      </c>
      <c r="F78" s="17" t="s">
        <v>18</v>
      </c>
      <c r="G78" s="17" t="s">
        <v>19</v>
      </c>
      <c r="H78" s="28" t="s">
        <v>24</v>
      </c>
      <c r="I78" s="17">
        <v>600</v>
      </c>
      <c r="J78" s="26" t="s">
        <v>21</v>
      </c>
      <c r="K78" s="17"/>
    </row>
    <row r="79" s="6" customFormat="1" ht="31" customHeight="1" spans="1:11">
      <c r="A79" s="17">
        <v>75</v>
      </c>
      <c r="B79" s="17" t="s">
        <v>119</v>
      </c>
      <c r="C79" s="17" t="s">
        <v>120</v>
      </c>
      <c r="D79" s="18" t="s">
        <v>134</v>
      </c>
      <c r="E79" s="28" t="s">
        <v>17</v>
      </c>
      <c r="F79" s="17" t="s">
        <v>18</v>
      </c>
      <c r="G79" s="17" t="s">
        <v>67</v>
      </c>
      <c r="H79" s="28" t="s">
        <v>34</v>
      </c>
      <c r="I79" s="17">
        <v>800</v>
      </c>
      <c r="J79" s="26" t="s">
        <v>21</v>
      </c>
      <c r="K79" s="17"/>
    </row>
    <row r="80" s="6" customFormat="1" ht="31" customHeight="1" spans="1:11">
      <c r="A80" s="17">
        <v>76</v>
      </c>
      <c r="B80" s="18" t="s">
        <v>135</v>
      </c>
      <c r="C80" s="18" t="s">
        <v>136</v>
      </c>
      <c r="D80" s="18" t="s">
        <v>137</v>
      </c>
      <c r="E80" s="19" t="s">
        <v>17</v>
      </c>
      <c r="F80" s="18" t="s">
        <v>18</v>
      </c>
      <c r="G80" s="18" t="s">
        <v>122</v>
      </c>
      <c r="H80" s="23" t="s">
        <v>48</v>
      </c>
      <c r="I80" s="25">
        <f>IF(F80="是",VLOOKUP(G80,[16]Sheet2!A:C,3,FALSE),VLOOKUP(G80,[16]Sheet2!A:B,2,FALSE))</f>
        <v>800</v>
      </c>
      <c r="J80" s="26" t="s">
        <v>21</v>
      </c>
      <c r="K80" s="17"/>
    </row>
    <row r="81" s="6" customFormat="1" ht="31" customHeight="1" spans="1:11">
      <c r="A81" s="17">
        <v>77</v>
      </c>
      <c r="B81" s="18" t="s">
        <v>135</v>
      </c>
      <c r="C81" s="18" t="s">
        <v>138</v>
      </c>
      <c r="D81" s="18" t="s">
        <v>139</v>
      </c>
      <c r="E81" s="19" t="s">
        <v>17</v>
      </c>
      <c r="F81" s="18" t="s">
        <v>18</v>
      </c>
      <c r="G81" s="18" t="s">
        <v>19</v>
      </c>
      <c r="H81" s="23">
        <v>45323</v>
      </c>
      <c r="I81" s="18">
        <v>600</v>
      </c>
      <c r="J81" s="26" t="s">
        <v>21</v>
      </c>
      <c r="K81" s="17"/>
    </row>
    <row r="82" s="6" customFormat="1" ht="31" customHeight="1" spans="1:11">
      <c r="A82" s="17">
        <v>78</v>
      </c>
      <c r="B82" s="18" t="s">
        <v>135</v>
      </c>
      <c r="C82" s="18" t="s">
        <v>138</v>
      </c>
      <c r="D82" s="18" t="s">
        <v>140</v>
      </c>
      <c r="E82" s="19" t="s">
        <v>17</v>
      </c>
      <c r="F82" s="18" t="s">
        <v>18</v>
      </c>
      <c r="G82" s="18" t="s">
        <v>19</v>
      </c>
      <c r="H82" s="23">
        <v>45292</v>
      </c>
      <c r="I82" s="18">
        <v>600</v>
      </c>
      <c r="J82" s="26" t="s">
        <v>21</v>
      </c>
      <c r="K82" s="17"/>
    </row>
    <row r="83" s="6" customFormat="1" ht="31" customHeight="1" spans="1:11">
      <c r="A83" s="17">
        <v>79</v>
      </c>
      <c r="B83" s="18" t="s">
        <v>135</v>
      </c>
      <c r="C83" s="18" t="s">
        <v>138</v>
      </c>
      <c r="D83" s="18" t="s">
        <v>141</v>
      </c>
      <c r="E83" s="19" t="s">
        <v>17</v>
      </c>
      <c r="F83" s="18" t="s">
        <v>18</v>
      </c>
      <c r="G83" s="18" t="s">
        <v>19</v>
      </c>
      <c r="H83" s="23">
        <v>45505</v>
      </c>
      <c r="I83" s="18">
        <v>600</v>
      </c>
      <c r="J83" s="26" t="s">
        <v>21</v>
      </c>
      <c r="K83" s="17"/>
    </row>
    <row r="84" s="6" customFormat="1" ht="31" customHeight="1" spans="1:11">
      <c r="A84" s="17">
        <v>80</v>
      </c>
      <c r="B84" s="18" t="s">
        <v>135</v>
      </c>
      <c r="C84" s="18" t="s">
        <v>138</v>
      </c>
      <c r="D84" s="18" t="s">
        <v>142</v>
      </c>
      <c r="E84" s="19" t="s">
        <v>17</v>
      </c>
      <c r="F84" s="18" t="s">
        <v>18</v>
      </c>
      <c r="G84" s="18" t="s">
        <v>19</v>
      </c>
      <c r="H84" s="23">
        <v>45292</v>
      </c>
      <c r="I84" s="18">
        <v>600</v>
      </c>
      <c r="J84" s="26" t="s">
        <v>21</v>
      </c>
      <c r="K84" s="17"/>
    </row>
    <row r="85" s="6" customFormat="1" ht="31" customHeight="1" spans="1:11">
      <c r="A85" s="17">
        <v>81</v>
      </c>
      <c r="B85" s="18" t="s">
        <v>135</v>
      </c>
      <c r="C85" s="18" t="s">
        <v>138</v>
      </c>
      <c r="D85" s="18" t="s">
        <v>143</v>
      </c>
      <c r="E85" s="19" t="s">
        <v>17</v>
      </c>
      <c r="F85" s="18" t="s">
        <v>18</v>
      </c>
      <c r="G85" s="18" t="s">
        <v>19</v>
      </c>
      <c r="H85" s="23">
        <v>45323</v>
      </c>
      <c r="I85" s="18">
        <v>600</v>
      </c>
      <c r="J85" s="26" t="s">
        <v>21</v>
      </c>
      <c r="K85" s="17"/>
    </row>
    <row r="86" s="6" customFormat="1" ht="31" customHeight="1" spans="1:11">
      <c r="A86" s="17">
        <v>82</v>
      </c>
      <c r="B86" s="18" t="s">
        <v>135</v>
      </c>
      <c r="C86" s="18" t="s">
        <v>138</v>
      </c>
      <c r="D86" s="18" t="s">
        <v>144</v>
      </c>
      <c r="E86" s="19" t="s">
        <v>17</v>
      </c>
      <c r="F86" s="18" t="s">
        <v>18</v>
      </c>
      <c r="G86" s="18" t="s">
        <v>19</v>
      </c>
      <c r="H86" s="23">
        <v>45323</v>
      </c>
      <c r="I86" s="18">
        <v>600</v>
      </c>
      <c r="J86" s="26" t="s">
        <v>21</v>
      </c>
      <c r="K86" s="17"/>
    </row>
    <row r="87" s="6" customFormat="1" ht="31" customHeight="1" spans="1:11">
      <c r="A87" s="17">
        <v>83</v>
      </c>
      <c r="B87" s="18" t="s">
        <v>135</v>
      </c>
      <c r="C87" s="18" t="s">
        <v>145</v>
      </c>
      <c r="D87" s="18" t="s">
        <v>146</v>
      </c>
      <c r="E87" s="19" t="s">
        <v>17</v>
      </c>
      <c r="F87" s="18" t="s">
        <v>18</v>
      </c>
      <c r="G87" s="18" t="s">
        <v>147</v>
      </c>
      <c r="H87" s="23">
        <v>45342</v>
      </c>
      <c r="I87" s="25">
        <f>IF(F87="是",VLOOKUP(G87,[17]Sheet2!A:C,3,FALSE),VLOOKUP(G87,[17]Sheet2!A:B,2,FALSE))</f>
        <v>800</v>
      </c>
      <c r="J87" s="26" t="s">
        <v>21</v>
      </c>
      <c r="K87" s="17"/>
    </row>
    <row r="88" s="6" customFormat="1" ht="31" customHeight="1" spans="1:11">
      <c r="A88" s="17">
        <v>84</v>
      </c>
      <c r="B88" s="18" t="s">
        <v>135</v>
      </c>
      <c r="C88" s="18" t="s">
        <v>145</v>
      </c>
      <c r="D88" s="18" t="s">
        <v>148</v>
      </c>
      <c r="E88" s="19" t="s">
        <v>17</v>
      </c>
      <c r="F88" s="18" t="s">
        <v>149</v>
      </c>
      <c r="G88" s="18" t="s">
        <v>19</v>
      </c>
      <c r="H88" s="23">
        <v>45346</v>
      </c>
      <c r="I88" s="25">
        <f>IF(F88="是",VLOOKUP(G88,[17]Sheet2!A:C,3,FALSE),VLOOKUP(G88,[17]Sheet2!A:B,2,FALSE))</f>
        <v>300</v>
      </c>
      <c r="J88" s="26" t="s">
        <v>21</v>
      </c>
      <c r="K88" s="17"/>
    </row>
    <row r="89" s="6" customFormat="1" ht="31" customHeight="1" spans="1:11">
      <c r="A89" s="17">
        <v>85</v>
      </c>
      <c r="B89" s="18" t="s">
        <v>135</v>
      </c>
      <c r="C89" s="18" t="s">
        <v>145</v>
      </c>
      <c r="D89" s="18" t="s">
        <v>150</v>
      </c>
      <c r="E89" s="19" t="s">
        <v>17</v>
      </c>
      <c r="F89" s="18" t="s">
        <v>18</v>
      </c>
      <c r="G89" s="18" t="s">
        <v>19</v>
      </c>
      <c r="H89" s="23">
        <v>45337</v>
      </c>
      <c r="I89" s="25">
        <f>IF(F89="是",VLOOKUP(G89,[17]Sheet2!A:C,3,FALSE),VLOOKUP(G89,[17]Sheet2!A:B,2,FALSE))</f>
        <v>600</v>
      </c>
      <c r="J89" s="26" t="s">
        <v>21</v>
      </c>
      <c r="K89" s="17"/>
    </row>
    <row r="90" s="6" customFormat="1" ht="31" customHeight="1" spans="1:11">
      <c r="A90" s="17">
        <v>86</v>
      </c>
      <c r="B90" s="18" t="s">
        <v>135</v>
      </c>
      <c r="C90" s="18" t="s">
        <v>145</v>
      </c>
      <c r="D90" s="18" t="s">
        <v>151</v>
      </c>
      <c r="E90" s="19" t="s">
        <v>17</v>
      </c>
      <c r="F90" s="18" t="s">
        <v>18</v>
      </c>
      <c r="G90" s="18" t="s">
        <v>152</v>
      </c>
      <c r="H90" s="23">
        <v>45367</v>
      </c>
      <c r="I90" s="25">
        <f>IF(F90="是",VLOOKUP(G90,[17]Sheet2!A:C,3,FALSE),VLOOKUP(G90,[17]Sheet2!A:B,2,FALSE))</f>
        <v>800</v>
      </c>
      <c r="J90" s="26" t="s">
        <v>21</v>
      </c>
      <c r="K90" s="17"/>
    </row>
    <row r="91" s="6" customFormat="1" ht="31" customHeight="1" spans="1:11">
      <c r="A91" s="17">
        <v>87</v>
      </c>
      <c r="B91" s="18" t="s">
        <v>135</v>
      </c>
      <c r="C91" s="18" t="s">
        <v>145</v>
      </c>
      <c r="D91" s="18" t="s">
        <v>153</v>
      </c>
      <c r="E91" s="19" t="s">
        <v>17</v>
      </c>
      <c r="F91" s="18" t="s">
        <v>18</v>
      </c>
      <c r="G91" s="18" t="s">
        <v>19</v>
      </c>
      <c r="H91" s="23">
        <v>45340</v>
      </c>
      <c r="I91" s="25">
        <f>IF(F91="是",VLOOKUP(G91,[17]Sheet2!A:C,3,FALSE),VLOOKUP(G91,[17]Sheet2!A:B,2,FALSE))</f>
        <v>600</v>
      </c>
      <c r="J91" s="26" t="s">
        <v>21</v>
      </c>
      <c r="K91" s="17"/>
    </row>
    <row r="92" s="6" customFormat="1" ht="31" customHeight="1" spans="1:11">
      <c r="A92" s="17">
        <v>88</v>
      </c>
      <c r="B92" s="18" t="s">
        <v>135</v>
      </c>
      <c r="C92" s="18" t="s">
        <v>145</v>
      </c>
      <c r="D92" s="18" t="s">
        <v>154</v>
      </c>
      <c r="E92" s="19" t="s">
        <v>17</v>
      </c>
      <c r="F92" s="18" t="s">
        <v>18</v>
      </c>
      <c r="G92" s="18" t="s">
        <v>19</v>
      </c>
      <c r="H92" s="23">
        <v>45340</v>
      </c>
      <c r="I92" s="25">
        <f>IF(F92="是",VLOOKUP(G92,[17]Sheet2!A:C,3,FALSE),VLOOKUP(G92,[17]Sheet2!A:B,2,FALSE))</f>
        <v>600</v>
      </c>
      <c r="J92" s="26" t="s">
        <v>21</v>
      </c>
      <c r="K92" s="17"/>
    </row>
    <row r="93" s="6" customFormat="1" ht="31" customHeight="1" spans="1:11">
      <c r="A93" s="17">
        <v>89</v>
      </c>
      <c r="B93" s="18" t="s">
        <v>135</v>
      </c>
      <c r="C93" s="18" t="s">
        <v>145</v>
      </c>
      <c r="D93" s="18" t="s">
        <v>155</v>
      </c>
      <c r="E93" s="19" t="s">
        <v>17</v>
      </c>
      <c r="F93" s="18" t="s">
        <v>18</v>
      </c>
      <c r="G93" s="18" t="s">
        <v>19</v>
      </c>
      <c r="H93" s="23">
        <v>45340</v>
      </c>
      <c r="I93" s="25">
        <f>IF(F93="是",VLOOKUP(G93,[17]Sheet2!A:C,3,FALSE),VLOOKUP(G93,[17]Sheet2!A:B,2,FALSE))</f>
        <v>600</v>
      </c>
      <c r="J93" s="26" t="s">
        <v>21</v>
      </c>
      <c r="K93" s="17"/>
    </row>
    <row r="94" s="6" customFormat="1" ht="31" customHeight="1" spans="1:11">
      <c r="A94" s="17">
        <v>90</v>
      </c>
      <c r="B94" s="18" t="s">
        <v>135</v>
      </c>
      <c r="C94" s="18" t="s">
        <v>145</v>
      </c>
      <c r="D94" s="18" t="s">
        <v>156</v>
      </c>
      <c r="E94" s="19" t="s">
        <v>17</v>
      </c>
      <c r="F94" s="18" t="s">
        <v>18</v>
      </c>
      <c r="G94" s="18" t="s">
        <v>19</v>
      </c>
      <c r="H94" s="23">
        <v>45340</v>
      </c>
      <c r="I94" s="25">
        <f>IF(F94="是",VLOOKUP(G94,[17]Sheet2!A:C,3,FALSE),VLOOKUP(G94,[17]Sheet2!A:B,2,FALSE))</f>
        <v>600</v>
      </c>
      <c r="J94" s="26" t="s">
        <v>21</v>
      </c>
      <c r="K94" s="17"/>
    </row>
    <row r="95" s="6" customFormat="1" ht="31" customHeight="1" spans="1:11">
      <c r="A95" s="17">
        <v>91</v>
      </c>
      <c r="B95" s="18" t="s">
        <v>135</v>
      </c>
      <c r="C95" s="18" t="s">
        <v>157</v>
      </c>
      <c r="D95" s="18" t="s">
        <v>158</v>
      </c>
      <c r="E95" s="19" t="s">
        <v>17</v>
      </c>
      <c r="F95" s="18" t="s">
        <v>18</v>
      </c>
      <c r="G95" s="18" t="s">
        <v>19</v>
      </c>
      <c r="H95" s="23">
        <v>45349</v>
      </c>
      <c r="I95" s="25">
        <v>600</v>
      </c>
      <c r="J95" s="26" t="s">
        <v>21</v>
      </c>
      <c r="K95" s="17"/>
    </row>
    <row r="96" s="6" customFormat="1" ht="31" customHeight="1" spans="1:11">
      <c r="A96" s="17">
        <v>92</v>
      </c>
      <c r="B96" s="18" t="s">
        <v>135</v>
      </c>
      <c r="C96" s="18" t="s">
        <v>157</v>
      </c>
      <c r="D96" s="18" t="s">
        <v>159</v>
      </c>
      <c r="E96" s="19" t="s">
        <v>17</v>
      </c>
      <c r="F96" s="18" t="s">
        <v>18</v>
      </c>
      <c r="G96" s="18" t="s">
        <v>19</v>
      </c>
      <c r="H96" s="23">
        <v>45349</v>
      </c>
      <c r="I96" s="25">
        <v>600</v>
      </c>
      <c r="J96" s="26" t="s">
        <v>21</v>
      </c>
      <c r="K96" s="17"/>
    </row>
    <row r="97" s="6" customFormat="1" ht="31" customHeight="1" spans="1:11">
      <c r="A97" s="17">
        <v>93</v>
      </c>
      <c r="B97" s="18" t="s">
        <v>135</v>
      </c>
      <c r="C97" s="18" t="s">
        <v>157</v>
      </c>
      <c r="D97" s="18" t="s">
        <v>160</v>
      </c>
      <c r="E97" s="19" t="s">
        <v>17</v>
      </c>
      <c r="F97" s="18" t="s">
        <v>18</v>
      </c>
      <c r="G97" s="18" t="s">
        <v>19</v>
      </c>
      <c r="H97" s="23">
        <v>45349</v>
      </c>
      <c r="I97" s="25">
        <v>600</v>
      </c>
      <c r="J97" s="26" t="s">
        <v>21</v>
      </c>
      <c r="K97" s="17"/>
    </row>
    <row r="98" s="6" customFormat="1" ht="31" customHeight="1" spans="1:11">
      <c r="A98" s="17">
        <v>94</v>
      </c>
      <c r="B98" s="18" t="s">
        <v>135</v>
      </c>
      <c r="C98" s="18" t="s">
        <v>157</v>
      </c>
      <c r="D98" s="18" t="s">
        <v>161</v>
      </c>
      <c r="E98" s="19" t="s">
        <v>17</v>
      </c>
      <c r="F98" s="18" t="s">
        <v>18</v>
      </c>
      <c r="G98" s="18" t="s">
        <v>19</v>
      </c>
      <c r="H98" s="23">
        <v>45475</v>
      </c>
      <c r="I98" s="25">
        <v>600</v>
      </c>
      <c r="J98" s="26" t="s">
        <v>21</v>
      </c>
      <c r="K98" s="17"/>
    </row>
    <row r="99" s="6" customFormat="1" ht="31" customHeight="1" spans="1:11">
      <c r="A99" s="17">
        <v>95</v>
      </c>
      <c r="B99" s="18" t="s">
        <v>135</v>
      </c>
      <c r="C99" s="18" t="s">
        <v>157</v>
      </c>
      <c r="D99" s="18" t="s">
        <v>162</v>
      </c>
      <c r="E99" s="19" t="s">
        <v>17</v>
      </c>
      <c r="F99" s="18" t="s">
        <v>18</v>
      </c>
      <c r="G99" s="18" t="s">
        <v>19</v>
      </c>
      <c r="H99" s="23">
        <v>45475</v>
      </c>
      <c r="I99" s="25">
        <v>600</v>
      </c>
      <c r="J99" s="26" t="s">
        <v>21</v>
      </c>
      <c r="K99" s="17"/>
    </row>
    <row r="100" s="6" customFormat="1" ht="31" customHeight="1" spans="1:11">
      <c r="A100" s="17">
        <v>96</v>
      </c>
      <c r="B100" s="18" t="s">
        <v>135</v>
      </c>
      <c r="C100" s="18" t="s">
        <v>157</v>
      </c>
      <c r="D100" s="29" t="s">
        <v>163</v>
      </c>
      <c r="E100" s="19" t="s">
        <v>17</v>
      </c>
      <c r="F100" s="18" t="s">
        <v>18</v>
      </c>
      <c r="G100" s="18" t="s">
        <v>19</v>
      </c>
      <c r="H100" s="23">
        <v>45352</v>
      </c>
      <c r="I100" s="25">
        <f>IF(F100="是",VLOOKUP(G100,[18]Sheet2!A:C,3,FALSE),VLOOKUP(G100,[18]Sheet2!A:B,2,FALSE))</f>
        <v>600</v>
      </c>
      <c r="J100" s="26" t="s">
        <v>21</v>
      </c>
      <c r="K100" s="17"/>
    </row>
    <row r="101" s="6" customFormat="1" ht="31" customHeight="1" spans="1:11">
      <c r="A101" s="17">
        <v>97</v>
      </c>
      <c r="B101" s="18" t="s">
        <v>135</v>
      </c>
      <c r="C101" s="18" t="s">
        <v>157</v>
      </c>
      <c r="D101" s="29" t="s">
        <v>164</v>
      </c>
      <c r="E101" s="19" t="s">
        <v>17</v>
      </c>
      <c r="F101" s="18" t="s">
        <v>18</v>
      </c>
      <c r="G101" s="18" t="s">
        <v>19</v>
      </c>
      <c r="H101" s="23">
        <v>45341</v>
      </c>
      <c r="I101" s="25">
        <f>IF(F101="是",VLOOKUP(G101,[18]Sheet2!A:C,3,FALSE),VLOOKUP(G101,[18]Sheet2!A:B,2,FALSE))</f>
        <v>600</v>
      </c>
      <c r="J101" s="26" t="s">
        <v>21</v>
      </c>
      <c r="K101" s="17"/>
    </row>
    <row r="102" s="6" customFormat="1" ht="31" customHeight="1" spans="1:11">
      <c r="A102" s="17">
        <v>98</v>
      </c>
      <c r="B102" s="18" t="s">
        <v>135</v>
      </c>
      <c r="C102" s="18" t="s">
        <v>157</v>
      </c>
      <c r="D102" s="29" t="s">
        <v>165</v>
      </c>
      <c r="E102" s="19" t="s">
        <v>17</v>
      </c>
      <c r="F102" s="18" t="s">
        <v>18</v>
      </c>
      <c r="G102" s="18" t="s">
        <v>19</v>
      </c>
      <c r="H102" s="23">
        <v>45344</v>
      </c>
      <c r="I102" s="25">
        <f>IF(F102="是",VLOOKUP(G102,[18]Sheet2!A:C,3,FALSE),VLOOKUP(G102,[18]Sheet2!A:B,2,FALSE))</f>
        <v>600</v>
      </c>
      <c r="J102" s="26" t="s">
        <v>21</v>
      </c>
      <c r="K102" s="17"/>
    </row>
    <row r="103" s="6" customFormat="1" ht="31" customHeight="1" spans="1:11">
      <c r="A103" s="17">
        <v>99</v>
      </c>
      <c r="B103" s="18" t="s">
        <v>135</v>
      </c>
      <c r="C103" s="18" t="s">
        <v>157</v>
      </c>
      <c r="D103" s="29" t="s">
        <v>166</v>
      </c>
      <c r="E103" s="19" t="s">
        <v>17</v>
      </c>
      <c r="F103" s="18" t="s">
        <v>18</v>
      </c>
      <c r="G103" s="18" t="s">
        <v>147</v>
      </c>
      <c r="H103" s="23">
        <v>45352</v>
      </c>
      <c r="I103" s="25">
        <f>IF(F103="是",VLOOKUP(G103,[18]Sheet2!A:C,3,FALSE),VLOOKUP(G103,[18]Sheet2!A:B,2,FALSE))</f>
        <v>800</v>
      </c>
      <c r="J103" s="26" t="s">
        <v>21</v>
      </c>
      <c r="K103" s="17"/>
    </row>
    <row r="104" s="6" customFormat="1" ht="31" customHeight="1" spans="1:11">
      <c r="A104" s="17">
        <v>100</v>
      </c>
      <c r="B104" s="18" t="s">
        <v>135</v>
      </c>
      <c r="C104" s="18" t="s">
        <v>157</v>
      </c>
      <c r="D104" s="29" t="s">
        <v>167</v>
      </c>
      <c r="E104" s="19" t="s">
        <v>17</v>
      </c>
      <c r="F104" s="18" t="s">
        <v>18</v>
      </c>
      <c r="G104" s="18" t="s">
        <v>55</v>
      </c>
      <c r="H104" s="23">
        <v>45397</v>
      </c>
      <c r="I104" s="25">
        <f>IF(F104="是",VLOOKUP(G104,[18]Sheet2!A:C,3,FALSE),VLOOKUP(G104,[18]Sheet2!A:B,2,FALSE))</f>
        <v>800</v>
      </c>
      <c r="J104" s="26" t="s">
        <v>21</v>
      </c>
      <c r="K104" s="17"/>
    </row>
    <row r="105" s="6" customFormat="1" ht="31" customHeight="1" spans="1:11">
      <c r="A105" s="17">
        <v>101</v>
      </c>
      <c r="B105" s="18" t="s">
        <v>135</v>
      </c>
      <c r="C105" s="18" t="s">
        <v>157</v>
      </c>
      <c r="D105" s="18" t="s">
        <v>168</v>
      </c>
      <c r="E105" s="19" t="s">
        <v>17</v>
      </c>
      <c r="F105" s="18" t="s">
        <v>18</v>
      </c>
      <c r="G105" s="18" t="s">
        <v>19</v>
      </c>
      <c r="H105" s="23">
        <v>45354</v>
      </c>
      <c r="I105" s="25">
        <f>IF(F105="是",VLOOKUP(G105,[18]Sheet2!A:C,3,FALSE),VLOOKUP(G105,[18]Sheet2!A:B,2,FALSE))</f>
        <v>600</v>
      </c>
      <c r="J105" s="26" t="s">
        <v>21</v>
      </c>
      <c r="K105" s="17"/>
    </row>
    <row r="106" s="6" customFormat="1" ht="31" customHeight="1" spans="1:11">
      <c r="A106" s="17">
        <v>102</v>
      </c>
      <c r="B106" s="18" t="s">
        <v>135</v>
      </c>
      <c r="C106" s="18" t="s">
        <v>157</v>
      </c>
      <c r="D106" s="18" t="s">
        <v>169</v>
      </c>
      <c r="E106" s="19" t="s">
        <v>17</v>
      </c>
      <c r="F106" s="18" t="s">
        <v>18</v>
      </c>
      <c r="G106" s="18" t="s">
        <v>19</v>
      </c>
      <c r="H106" s="23">
        <v>45350</v>
      </c>
      <c r="I106" s="25">
        <f>IF(F106="是",VLOOKUP(G106,[18]Sheet2!A:C,3,FALSE),VLOOKUP(G106,[18]Sheet2!A:B,2,FALSE))</f>
        <v>600</v>
      </c>
      <c r="J106" s="26" t="s">
        <v>21</v>
      </c>
      <c r="K106" s="17"/>
    </row>
    <row r="107" s="6" customFormat="1" ht="31" customHeight="1" spans="1:11">
      <c r="A107" s="17">
        <v>103</v>
      </c>
      <c r="B107" s="18" t="s">
        <v>135</v>
      </c>
      <c r="C107" s="18" t="s">
        <v>157</v>
      </c>
      <c r="D107" s="18" t="s">
        <v>170</v>
      </c>
      <c r="E107" s="19" t="s">
        <v>17</v>
      </c>
      <c r="F107" s="18" t="s">
        <v>18</v>
      </c>
      <c r="G107" s="18" t="s">
        <v>19</v>
      </c>
      <c r="H107" s="23">
        <v>45350</v>
      </c>
      <c r="I107" s="25">
        <f>IF(F107="是",VLOOKUP(G107,[18]Sheet2!A:C,3,FALSE),VLOOKUP(G107,[18]Sheet2!A:B,2,FALSE))</f>
        <v>600</v>
      </c>
      <c r="J107" s="26" t="s">
        <v>21</v>
      </c>
      <c r="K107" s="17"/>
    </row>
    <row r="108" s="6" customFormat="1" ht="31" customHeight="1" spans="1:11">
      <c r="A108" s="17">
        <v>104</v>
      </c>
      <c r="B108" s="18" t="s">
        <v>135</v>
      </c>
      <c r="C108" s="18" t="s">
        <v>157</v>
      </c>
      <c r="D108" s="18" t="s">
        <v>171</v>
      </c>
      <c r="E108" s="19" t="s">
        <v>17</v>
      </c>
      <c r="F108" s="18" t="s">
        <v>18</v>
      </c>
      <c r="G108" s="18" t="s">
        <v>19</v>
      </c>
      <c r="H108" s="23">
        <v>45352</v>
      </c>
      <c r="I108" s="25">
        <f>IF(F108="是",VLOOKUP(G108,[18]Sheet2!A:C,3,FALSE),VLOOKUP(G108,[18]Sheet2!A:B,2,FALSE))</f>
        <v>600</v>
      </c>
      <c r="J108" s="26" t="s">
        <v>21</v>
      </c>
      <c r="K108" s="17"/>
    </row>
    <row r="109" s="6" customFormat="1" ht="31" customHeight="1" spans="1:11">
      <c r="A109" s="17">
        <v>105</v>
      </c>
      <c r="B109" s="18" t="s">
        <v>135</v>
      </c>
      <c r="C109" s="18" t="s">
        <v>157</v>
      </c>
      <c r="D109" s="18" t="s">
        <v>172</v>
      </c>
      <c r="E109" s="19" t="s">
        <v>17</v>
      </c>
      <c r="F109" s="18" t="s">
        <v>18</v>
      </c>
      <c r="G109" s="18" t="s">
        <v>19</v>
      </c>
      <c r="H109" s="23">
        <v>45338</v>
      </c>
      <c r="I109" s="25">
        <f>IF(F109="是",VLOOKUP(G109,[18]Sheet2!A:C,3,FALSE),VLOOKUP(G109,[18]Sheet2!A:B,2,FALSE))</f>
        <v>600</v>
      </c>
      <c r="J109" s="26" t="s">
        <v>21</v>
      </c>
      <c r="K109" s="17"/>
    </row>
    <row r="110" s="6" customFormat="1" ht="31" customHeight="1" spans="1:11">
      <c r="A110" s="17">
        <v>106</v>
      </c>
      <c r="B110" s="18" t="s">
        <v>135</v>
      </c>
      <c r="C110" s="18" t="s">
        <v>157</v>
      </c>
      <c r="D110" s="18" t="s">
        <v>173</v>
      </c>
      <c r="E110" s="19" t="s">
        <v>17</v>
      </c>
      <c r="F110" s="18" t="s">
        <v>18</v>
      </c>
      <c r="G110" s="18" t="s">
        <v>124</v>
      </c>
      <c r="H110" s="23">
        <v>45339</v>
      </c>
      <c r="I110" s="25">
        <f>IF(F110="是",VLOOKUP(G110,[18]Sheet2!A:C,3,FALSE),VLOOKUP(G110,[18]Sheet2!A:B,2,FALSE))</f>
        <v>600</v>
      </c>
      <c r="J110" s="26" t="s">
        <v>21</v>
      </c>
      <c r="K110" s="17"/>
    </row>
    <row r="111" s="6" customFormat="1" ht="31" customHeight="1" spans="1:11">
      <c r="A111" s="17">
        <v>107</v>
      </c>
      <c r="B111" s="18" t="s">
        <v>135</v>
      </c>
      <c r="C111" s="18" t="s">
        <v>174</v>
      </c>
      <c r="D111" s="18" t="s">
        <v>175</v>
      </c>
      <c r="E111" s="19" t="s">
        <v>17</v>
      </c>
      <c r="F111" s="18" t="s">
        <v>18</v>
      </c>
      <c r="G111" s="18" t="s">
        <v>19</v>
      </c>
      <c r="H111" s="23">
        <v>45444</v>
      </c>
      <c r="I111" s="25">
        <f>IF(F111="是",VLOOKUP(G111,[19]Sheet2!A:C,3,FALSE),VLOOKUP(G111,[19]Sheet2!A:B,2,FALSE))</f>
        <v>600</v>
      </c>
      <c r="J111" s="26" t="s">
        <v>21</v>
      </c>
      <c r="K111" s="17"/>
    </row>
    <row r="112" s="6" customFormat="1" ht="31" customHeight="1" spans="1:11">
      <c r="A112" s="17">
        <v>108</v>
      </c>
      <c r="B112" s="18" t="s">
        <v>135</v>
      </c>
      <c r="C112" s="18" t="s">
        <v>176</v>
      </c>
      <c r="D112" s="18" t="s">
        <v>177</v>
      </c>
      <c r="E112" s="19" t="s">
        <v>17</v>
      </c>
      <c r="F112" s="18" t="s">
        <v>18</v>
      </c>
      <c r="G112" s="18" t="s">
        <v>19</v>
      </c>
      <c r="H112" s="23">
        <v>45339</v>
      </c>
      <c r="I112" s="25">
        <v>600</v>
      </c>
      <c r="J112" s="26" t="s">
        <v>21</v>
      </c>
      <c r="K112" s="17"/>
    </row>
    <row r="113" s="6" customFormat="1" ht="31" customHeight="1" spans="1:11">
      <c r="A113" s="17">
        <v>109</v>
      </c>
      <c r="B113" s="18" t="s">
        <v>135</v>
      </c>
      <c r="C113" s="18" t="s">
        <v>176</v>
      </c>
      <c r="D113" s="18" t="s">
        <v>178</v>
      </c>
      <c r="E113" s="19" t="s">
        <v>17</v>
      </c>
      <c r="F113" s="18" t="s">
        <v>18</v>
      </c>
      <c r="G113" s="18" t="s">
        <v>19</v>
      </c>
      <c r="H113" s="23">
        <v>45339</v>
      </c>
      <c r="I113" s="25">
        <v>600</v>
      </c>
      <c r="J113" s="26" t="s">
        <v>21</v>
      </c>
      <c r="K113" s="17"/>
    </row>
    <row r="114" s="6" customFormat="1" ht="31" customHeight="1" spans="1:11">
      <c r="A114" s="17">
        <v>110</v>
      </c>
      <c r="B114" s="18" t="s">
        <v>135</v>
      </c>
      <c r="C114" s="18" t="s">
        <v>176</v>
      </c>
      <c r="D114" s="18" t="s">
        <v>179</v>
      </c>
      <c r="E114" s="19" t="s">
        <v>17</v>
      </c>
      <c r="F114" s="18" t="s">
        <v>18</v>
      </c>
      <c r="G114" s="18" t="s">
        <v>19</v>
      </c>
      <c r="H114" s="23">
        <v>45495</v>
      </c>
      <c r="I114" s="25">
        <v>600</v>
      </c>
      <c r="J114" s="26" t="s">
        <v>21</v>
      </c>
      <c r="K114" s="17"/>
    </row>
    <row r="115" s="6" customFormat="1" ht="31" customHeight="1" spans="1:11">
      <c r="A115" s="17">
        <v>111</v>
      </c>
      <c r="B115" s="18" t="s">
        <v>135</v>
      </c>
      <c r="C115" s="18" t="s">
        <v>136</v>
      </c>
      <c r="D115" s="18" t="s">
        <v>180</v>
      </c>
      <c r="E115" s="19" t="s">
        <v>17</v>
      </c>
      <c r="F115" s="18" t="s">
        <v>18</v>
      </c>
      <c r="G115" s="18" t="s">
        <v>19</v>
      </c>
      <c r="H115" s="23">
        <v>45340</v>
      </c>
      <c r="I115" s="25">
        <v>600</v>
      </c>
      <c r="J115" s="26" t="s">
        <v>21</v>
      </c>
      <c r="K115" s="17"/>
    </row>
    <row r="116" s="6" customFormat="1" ht="31" customHeight="1" spans="1:11">
      <c r="A116" s="17">
        <v>112</v>
      </c>
      <c r="B116" s="18" t="s">
        <v>135</v>
      </c>
      <c r="C116" s="18" t="s">
        <v>136</v>
      </c>
      <c r="D116" s="18" t="s">
        <v>181</v>
      </c>
      <c r="E116" s="19" t="s">
        <v>17</v>
      </c>
      <c r="F116" s="18" t="s">
        <v>18</v>
      </c>
      <c r="G116" s="18" t="s">
        <v>55</v>
      </c>
      <c r="H116" s="23">
        <v>45342</v>
      </c>
      <c r="I116" s="25">
        <v>800</v>
      </c>
      <c r="J116" s="26" t="s">
        <v>21</v>
      </c>
      <c r="K116" s="17"/>
    </row>
    <row r="117" s="6" customFormat="1" ht="31" customHeight="1" spans="1:11">
      <c r="A117" s="17">
        <v>113</v>
      </c>
      <c r="B117" s="18" t="s">
        <v>135</v>
      </c>
      <c r="C117" s="18" t="s">
        <v>182</v>
      </c>
      <c r="D117" s="18" t="s">
        <v>183</v>
      </c>
      <c r="E117" s="19" t="s">
        <v>17</v>
      </c>
      <c r="F117" s="18" t="s">
        <v>18</v>
      </c>
      <c r="G117" s="18" t="s">
        <v>19</v>
      </c>
      <c r="H117" s="23">
        <v>45527</v>
      </c>
      <c r="I117" s="25">
        <f>IF(F117="是",VLOOKUP(G117,[20]Sheet2!A:C,3,FALSE),VLOOKUP(G117,[20]Sheet2!A:B,2,FALSE))</f>
        <v>600</v>
      </c>
      <c r="J117" s="26" t="s">
        <v>21</v>
      </c>
      <c r="K117" s="17"/>
    </row>
    <row r="118" s="6" customFormat="1" ht="31" customHeight="1" spans="1:11">
      <c r="A118" s="17">
        <v>114</v>
      </c>
      <c r="B118" s="18" t="s">
        <v>135</v>
      </c>
      <c r="C118" s="18" t="s">
        <v>182</v>
      </c>
      <c r="D118" s="18" t="s">
        <v>184</v>
      </c>
      <c r="E118" s="19" t="s">
        <v>17</v>
      </c>
      <c r="F118" s="18" t="s">
        <v>18</v>
      </c>
      <c r="G118" s="18" t="s">
        <v>19</v>
      </c>
      <c r="H118" s="23">
        <v>45520</v>
      </c>
      <c r="I118" s="25">
        <f>IF(F118="是",VLOOKUP(G118,[20]Sheet2!A:C,3,FALSE),VLOOKUP(G118,[20]Sheet2!A:B,2,FALSE))</f>
        <v>600</v>
      </c>
      <c r="J118" s="26" t="s">
        <v>21</v>
      </c>
      <c r="K118" s="17"/>
    </row>
    <row r="119" s="6" customFormat="1" ht="31" customHeight="1" spans="1:11">
      <c r="A119" s="17">
        <v>115</v>
      </c>
      <c r="B119" s="18" t="s">
        <v>135</v>
      </c>
      <c r="C119" s="18" t="s">
        <v>182</v>
      </c>
      <c r="D119" s="18" t="s">
        <v>185</v>
      </c>
      <c r="E119" s="19" t="s">
        <v>17</v>
      </c>
      <c r="F119" s="18" t="s">
        <v>18</v>
      </c>
      <c r="G119" s="18" t="s">
        <v>19</v>
      </c>
      <c r="H119" s="23">
        <v>45478</v>
      </c>
      <c r="I119" s="25">
        <f>IF(F119="是",VLOOKUP(G119,[20]Sheet2!A:C,3,FALSE),VLOOKUP(G119,[20]Sheet2!A:B,2,FALSE))</f>
        <v>600</v>
      </c>
      <c r="J119" s="26" t="s">
        <v>21</v>
      </c>
      <c r="K119" s="17"/>
    </row>
    <row r="120" s="6" customFormat="1" ht="31" customHeight="1" spans="1:11">
      <c r="A120" s="17">
        <v>116</v>
      </c>
      <c r="B120" s="18" t="s">
        <v>135</v>
      </c>
      <c r="C120" s="18" t="s">
        <v>182</v>
      </c>
      <c r="D120" s="18" t="s">
        <v>186</v>
      </c>
      <c r="E120" s="19" t="s">
        <v>17</v>
      </c>
      <c r="F120" s="18" t="s">
        <v>18</v>
      </c>
      <c r="G120" s="18" t="s">
        <v>19</v>
      </c>
      <c r="H120" s="23">
        <v>45528</v>
      </c>
      <c r="I120" s="25">
        <f>IF(F120="是",VLOOKUP(G120,[20]Sheet2!A:C,3,FALSE),VLOOKUP(G120,[20]Sheet2!A:B,2,FALSE))</f>
        <v>600</v>
      </c>
      <c r="J120" s="26" t="s">
        <v>21</v>
      </c>
      <c r="K120" s="17"/>
    </row>
    <row r="121" s="6" customFormat="1" ht="31" customHeight="1" spans="1:11">
      <c r="A121" s="17">
        <v>117</v>
      </c>
      <c r="B121" s="17" t="s">
        <v>135</v>
      </c>
      <c r="C121" s="17" t="s">
        <v>182</v>
      </c>
      <c r="D121" s="17" t="s">
        <v>187</v>
      </c>
      <c r="E121" s="27" t="s">
        <v>17</v>
      </c>
      <c r="F121" s="17" t="s">
        <v>18</v>
      </c>
      <c r="G121" s="17" t="s">
        <v>19</v>
      </c>
      <c r="H121" s="24">
        <v>45332</v>
      </c>
      <c r="I121" s="31">
        <f>IF(F121="是",VLOOKUP(G121,[32]Sheet2!A:C,3,FALSE),VLOOKUP(G121,[32]Sheet2!A:B,2,FALSE))</f>
        <v>600</v>
      </c>
      <c r="J121" s="26" t="s">
        <v>21</v>
      </c>
      <c r="K121" s="17"/>
    </row>
    <row r="122" s="6" customFormat="1" ht="31" customHeight="1" spans="1:11">
      <c r="A122" s="17">
        <v>118</v>
      </c>
      <c r="B122" s="17" t="s">
        <v>135</v>
      </c>
      <c r="C122" s="17" t="s">
        <v>182</v>
      </c>
      <c r="D122" s="17" t="s">
        <v>188</v>
      </c>
      <c r="E122" s="27" t="s">
        <v>17</v>
      </c>
      <c r="F122" s="17" t="s">
        <v>18</v>
      </c>
      <c r="G122" s="17" t="s">
        <v>19</v>
      </c>
      <c r="H122" s="24">
        <v>45332</v>
      </c>
      <c r="I122" s="31">
        <f>IF(F122="是",VLOOKUP(G122,[32]Sheet2!A:C,3,FALSE),VLOOKUP(G122,[32]Sheet2!A:B,2,FALSE))</f>
        <v>600</v>
      </c>
      <c r="J122" s="26" t="s">
        <v>21</v>
      </c>
      <c r="K122" s="17"/>
    </row>
    <row r="123" s="6" customFormat="1" ht="31" customHeight="1" spans="1:11">
      <c r="A123" s="17">
        <v>119</v>
      </c>
      <c r="B123" s="17" t="s">
        <v>135</v>
      </c>
      <c r="C123" s="17" t="s">
        <v>182</v>
      </c>
      <c r="D123" s="17" t="s">
        <v>189</v>
      </c>
      <c r="E123" s="27" t="s">
        <v>17</v>
      </c>
      <c r="F123" s="17" t="s">
        <v>18</v>
      </c>
      <c r="G123" s="17" t="s">
        <v>19</v>
      </c>
      <c r="H123" s="24">
        <v>45488</v>
      </c>
      <c r="I123" s="31">
        <f>IF(F123="是",VLOOKUP(G123,[32]Sheet2!A:C,3,FALSE),VLOOKUP(G123,[32]Sheet2!A:B,2,FALSE))</f>
        <v>600</v>
      </c>
      <c r="J123" s="26" t="s">
        <v>21</v>
      </c>
      <c r="K123" s="17"/>
    </row>
    <row r="124" s="6" customFormat="1" ht="31" customHeight="1" spans="1:11">
      <c r="A124" s="17">
        <v>120</v>
      </c>
      <c r="B124" s="17" t="s">
        <v>135</v>
      </c>
      <c r="C124" s="17" t="s">
        <v>182</v>
      </c>
      <c r="D124" s="17" t="s">
        <v>190</v>
      </c>
      <c r="E124" s="27" t="s">
        <v>17</v>
      </c>
      <c r="F124" s="17" t="s">
        <v>18</v>
      </c>
      <c r="G124" s="17" t="s">
        <v>124</v>
      </c>
      <c r="H124" s="24">
        <v>45488</v>
      </c>
      <c r="I124" s="31">
        <f>IF(F124="是",VLOOKUP(G124,[32]Sheet2!A:C,3,FALSE),VLOOKUP(G124,[32]Sheet2!A:B,2,FALSE))</f>
        <v>600</v>
      </c>
      <c r="J124" s="26" t="s">
        <v>21</v>
      </c>
      <c r="K124" s="17"/>
    </row>
    <row r="125" s="6" customFormat="1" ht="31" customHeight="1" spans="1:11">
      <c r="A125" s="17">
        <v>121</v>
      </c>
      <c r="B125" s="18" t="s">
        <v>191</v>
      </c>
      <c r="C125" s="18" t="s">
        <v>192</v>
      </c>
      <c r="D125" s="18" t="s">
        <v>193</v>
      </c>
      <c r="E125" s="19" t="s">
        <v>17</v>
      </c>
      <c r="F125" s="18" t="s">
        <v>18</v>
      </c>
      <c r="G125" s="18" t="s">
        <v>19</v>
      </c>
      <c r="H125" s="30">
        <v>45323</v>
      </c>
      <c r="I125" s="25">
        <f>IF(F125="是",VLOOKUP(G125,[24]Sheet2!A$1:C$65536,3,FALSE),VLOOKUP(G125,[24]Sheet2!A$1:B$65536,2,FALSE))</f>
        <v>600</v>
      </c>
      <c r="J125" s="26" t="s">
        <v>21</v>
      </c>
      <c r="K125" s="17"/>
    </row>
    <row r="126" s="6" customFormat="1" ht="31" customHeight="1" spans="1:11">
      <c r="A126" s="17">
        <v>122</v>
      </c>
      <c r="B126" s="18" t="s">
        <v>191</v>
      </c>
      <c r="C126" s="18" t="s">
        <v>192</v>
      </c>
      <c r="D126" s="18" t="s">
        <v>194</v>
      </c>
      <c r="E126" s="19" t="s">
        <v>17</v>
      </c>
      <c r="F126" s="18" t="s">
        <v>18</v>
      </c>
      <c r="G126" s="18" t="s">
        <v>55</v>
      </c>
      <c r="H126" s="30">
        <v>45323</v>
      </c>
      <c r="I126" s="25">
        <f>IF(F126="是",VLOOKUP(G126,[22]Sheet2!A:C,3,FALSE),VLOOKUP(G126,[22]Sheet2!A:B,2,FALSE))</f>
        <v>800</v>
      </c>
      <c r="J126" s="26" t="s">
        <v>21</v>
      </c>
      <c r="K126" s="17"/>
    </row>
    <row r="127" s="6" customFormat="1" ht="31" customHeight="1" spans="1:11">
      <c r="A127" s="17">
        <v>123</v>
      </c>
      <c r="B127" s="18" t="s">
        <v>191</v>
      </c>
      <c r="C127" s="18" t="s">
        <v>192</v>
      </c>
      <c r="D127" s="18" t="s">
        <v>195</v>
      </c>
      <c r="E127" s="19" t="s">
        <v>17</v>
      </c>
      <c r="F127" s="18" t="s">
        <v>18</v>
      </c>
      <c r="G127" s="18" t="s">
        <v>128</v>
      </c>
      <c r="H127" s="30">
        <v>45292</v>
      </c>
      <c r="I127" s="25">
        <f>IF(F127="是",VLOOKUP(G127,[23]Sheet2!A:C,3,FALSE),VLOOKUP(G127,[23]Sheet2!A:B,2,FALSE))</f>
        <v>600</v>
      </c>
      <c r="J127" s="26" t="s">
        <v>21</v>
      </c>
      <c r="K127" s="17"/>
    </row>
    <row r="128" s="6" customFormat="1" ht="31" customHeight="1" spans="1:11">
      <c r="A128" s="17">
        <v>124</v>
      </c>
      <c r="B128" s="18" t="s">
        <v>191</v>
      </c>
      <c r="C128" s="18" t="s">
        <v>192</v>
      </c>
      <c r="D128" s="18" t="s">
        <v>196</v>
      </c>
      <c r="E128" s="19" t="s">
        <v>17</v>
      </c>
      <c r="F128" s="18" t="s">
        <v>18</v>
      </c>
      <c r="G128" s="18" t="s">
        <v>55</v>
      </c>
      <c r="H128" s="30">
        <v>45292</v>
      </c>
      <c r="I128" s="25">
        <f>IF(F128="是",VLOOKUP(G128,[23]Sheet2!A:C,3,FALSE),VLOOKUP(G128,[23]Sheet2!A:B,2,FALSE))</f>
        <v>800</v>
      </c>
      <c r="J128" s="26" t="s">
        <v>21</v>
      </c>
      <c r="K128" s="17"/>
    </row>
    <row r="129" s="6" customFormat="1" ht="31" customHeight="1" spans="1:11">
      <c r="A129" s="17">
        <v>125</v>
      </c>
      <c r="B129" s="18" t="s">
        <v>191</v>
      </c>
      <c r="C129" s="18" t="s">
        <v>192</v>
      </c>
      <c r="D129" s="17" t="s">
        <v>197</v>
      </c>
      <c r="E129" s="19" t="s">
        <v>17</v>
      </c>
      <c r="F129" s="17" t="s">
        <v>18</v>
      </c>
      <c r="G129" s="17" t="s">
        <v>55</v>
      </c>
      <c r="H129" s="30">
        <v>45293</v>
      </c>
      <c r="I129" s="21">
        <v>800</v>
      </c>
      <c r="J129" s="26" t="s">
        <v>21</v>
      </c>
      <c r="K129" s="17"/>
    </row>
    <row r="130" s="6" customFormat="1" ht="31" customHeight="1" spans="1:11">
      <c r="A130" s="17">
        <v>126</v>
      </c>
      <c r="B130" s="17" t="s">
        <v>191</v>
      </c>
      <c r="C130" s="17" t="s">
        <v>198</v>
      </c>
      <c r="D130" s="17" t="s">
        <v>199</v>
      </c>
      <c r="E130" s="19" t="s">
        <v>17</v>
      </c>
      <c r="F130" s="17" t="s">
        <v>18</v>
      </c>
      <c r="G130" s="18" t="s">
        <v>55</v>
      </c>
      <c r="H130" s="30">
        <v>45352</v>
      </c>
      <c r="I130" s="31">
        <v>800</v>
      </c>
      <c r="J130" s="26" t="s">
        <v>21</v>
      </c>
      <c r="K130" s="17"/>
    </row>
    <row r="131" s="6" customFormat="1" ht="31" customHeight="1" spans="1:11">
      <c r="A131" s="17">
        <v>127</v>
      </c>
      <c r="B131" s="17" t="s">
        <v>191</v>
      </c>
      <c r="C131" s="17" t="s">
        <v>198</v>
      </c>
      <c r="D131" s="17" t="s">
        <v>200</v>
      </c>
      <c r="E131" s="19" t="s">
        <v>17</v>
      </c>
      <c r="F131" s="17" t="s">
        <v>18</v>
      </c>
      <c r="G131" s="17" t="s">
        <v>19</v>
      </c>
      <c r="H131" s="30">
        <v>45323</v>
      </c>
      <c r="I131" s="31">
        <v>600</v>
      </c>
      <c r="J131" s="26" t="s">
        <v>21</v>
      </c>
      <c r="K131" s="17"/>
    </row>
    <row r="132" s="6" customFormat="1" ht="31" customHeight="1" spans="1:11">
      <c r="A132" s="17">
        <v>128</v>
      </c>
      <c r="B132" s="17" t="s">
        <v>191</v>
      </c>
      <c r="C132" s="17" t="s">
        <v>201</v>
      </c>
      <c r="D132" s="17" t="s">
        <v>202</v>
      </c>
      <c r="E132" s="19" t="s">
        <v>17</v>
      </c>
      <c r="F132" s="17" t="s">
        <v>18</v>
      </c>
      <c r="G132" s="17" t="s">
        <v>19</v>
      </c>
      <c r="H132" s="30">
        <v>45292</v>
      </c>
      <c r="I132" s="31">
        <v>600</v>
      </c>
      <c r="J132" s="26" t="s">
        <v>21</v>
      </c>
      <c r="K132" s="17"/>
    </row>
    <row r="133" s="6" customFormat="1" ht="31" customHeight="1" spans="1:11">
      <c r="A133" s="17">
        <v>129</v>
      </c>
      <c r="B133" s="21" t="s">
        <v>191</v>
      </c>
      <c r="C133" s="21" t="s">
        <v>203</v>
      </c>
      <c r="D133" s="17" t="s">
        <v>204</v>
      </c>
      <c r="E133" s="19" t="s">
        <v>17</v>
      </c>
      <c r="F133" s="17" t="s">
        <v>18</v>
      </c>
      <c r="G133" s="17" t="s">
        <v>19</v>
      </c>
      <c r="H133" s="30">
        <v>45323</v>
      </c>
      <c r="I133" s="31">
        <f>IF(F133="是",VLOOKUP(G133,[21]Sheet2!A:C,3,FALSE),VLOOKUP(G133,[21]Sheet2!A:B,2,FALSE))</f>
        <v>600</v>
      </c>
      <c r="J133" s="26" t="s">
        <v>21</v>
      </c>
      <c r="K133" s="17"/>
    </row>
    <row r="134" s="6" customFormat="1" ht="31" customHeight="1" spans="1:11">
      <c r="A134" s="17">
        <v>130</v>
      </c>
      <c r="B134" s="21" t="s">
        <v>191</v>
      </c>
      <c r="C134" s="21" t="s">
        <v>203</v>
      </c>
      <c r="D134" s="17" t="s">
        <v>205</v>
      </c>
      <c r="E134" s="19" t="s">
        <v>17</v>
      </c>
      <c r="F134" s="17" t="s">
        <v>18</v>
      </c>
      <c r="G134" s="17" t="s">
        <v>19</v>
      </c>
      <c r="H134" s="30">
        <v>45505</v>
      </c>
      <c r="I134" s="31">
        <f>IF(F134="是",VLOOKUP(G134,[21]Sheet2!A:C,3,FALSE),VLOOKUP(G134,[21]Sheet2!A:B,2,FALSE))</f>
        <v>600</v>
      </c>
      <c r="J134" s="26" t="s">
        <v>21</v>
      </c>
      <c r="K134" s="17"/>
    </row>
    <row r="135" s="6" customFormat="1" ht="31" customHeight="1" spans="1:11">
      <c r="A135" s="17">
        <v>131</v>
      </c>
      <c r="B135" s="21" t="s">
        <v>191</v>
      </c>
      <c r="C135" s="21" t="s">
        <v>203</v>
      </c>
      <c r="D135" s="18" t="s">
        <v>206</v>
      </c>
      <c r="E135" s="19" t="s">
        <v>17</v>
      </c>
      <c r="F135" s="17" t="s">
        <v>18</v>
      </c>
      <c r="G135" s="17" t="s">
        <v>19</v>
      </c>
      <c r="H135" s="30">
        <v>45352</v>
      </c>
      <c r="I135" s="31">
        <f>IF(F135="是",VLOOKUP(G135,[21]Sheet2!A:C,3,FALSE),VLOOKUP(G135,[21]Sheet2!A:B,2,FALSE))</f>
        <v>600</v>
      </c>
      <c r="J135" s="26" t="s">
        <v>21</v>
      </c>
      <c r="K135" s="17"/>
    </row>
    <row r="136" s="6" customFormat="1" ht="31" customHeight="1" spans="1:11">
      <c r="A136" s="17">
        <v>132</v>
      </c>
      <c r="B136" s="21" t="s">
        <v>191</v>
      </c>
      <c r="C136" s="21" t="s">
        <v>203</v>
      </c>
      <c r="D136" s="17" t="s">
        <v>207</v>
      </c>
      <c r="E136" s="19" t="s">
        <v>17</v>
      </c>
      <c r="F136" s="17" t="s">
        <v>18</v>
      </c>
      <c r="G136" s="17" t="s">
        <v>19</v>
      </c>
      <c r="H136" s="30">
        <v>45505</v>
      </c>
      <c r="I136" s="31">
        <f>IF(F136="是",VLOOKUP(G136,[25]Sheet2!A:C,3,FALSE),VLOOKUP(G136,[25]Sheet2!A:B,2,FALSE))</f>
        <v>600</v>
      </c>
      <c r="J136" s="26" t="s">
        <v>21</v>
      </c>
      <c r="K136" s="17"/>
    </row>
    <row r="137" s="6" customFormat="1" ht="31" customHeight="1" spans="1:11">
      <c r="A137" s="17">
        <v>133</v>
      </c>
      <c r="B137" s="17" t="s">
        <v>208</v>
      </c>
      <c r="C137" s="17" t="s">
        <v>209</v>
      </c>
      <c r="D137" s="17" t="s">
        <v>210</v>
      </c>
      <c r="E137" s="19" t="s">
        <v>17</v>
      </c>
      <c r="F137" s="17" t="s">
        <v>18</v>
      </c>
      <c r="G137" s="17" t="s">
        <v>122</v>
      </c>
      <c r="H137" s="30">
        <v>45352</v>
      </c>
      <c r="I137" s="31">
        <f>IF(F137="是",VLOOKUP(G137,[30]Sheet2!A:C,3,FALSE),VLOOKUP(G137,[30]Sheet2!A:B,2,FALSE))</f>
        <v>800</v>
      </c>
      <c r="J137" s="26" t="s">
        <v>21</v>
      </c>
      <c r="K137" s="17"/>
    </row>
    <row r="138" s="6" customFormat="1" ht="31" customHeight="1" spans="1:11">
      <c r="A138" s="17">
        <v>134</v>
      </c>
      <c r="B138" s="17" t="s">
        <v>208</v>
      </c>
      <c r="C138" s="17" t="s">
        <v>211</v>
      </c>
      <c r="D138" s="17" t="s">
        <v>212</v>
      </c>
      <c r="E138" s="19" t="s">
        <v>17</v>
      </c>
      <c r="F138" s="17" t="s">
        <v>18</v>
      </c>
      <c r="G138" s="17" t="s">
        <v>19</v>
      </c>
      <c r="H138" s="30">
        <v>45352</v>
      </c>
      <c r="I138" s="31">
        <f>IF(F138="是",VLOOKUP(G138,[30]Sheet2!A:C,3,FALSE),VLOOKUP(G138,[30]Sheet2!A:B,2,FALSE))</f>
        <v>600</v>
      </c>
      <c r="J138" s="26" t="s">
        <v>21</v>
      </c>
      <c r="K138" s="17"/>
    </row>
    <row r="139" ht="55" customHeight="1" spans="1:11">
      <c r="A139" s="32" t="s">
        <v>213</v>
      </c>
      <c r="B139" s="32"/>
      <c r="C139" s="32"/>
      <c r="D139" s="32"/>
      <c r="E139" s="32"/>
      <c r="F139" s="32"/>
      <c r="G139" s="32"/>
      <c r="H139" s="32"/>
      <c r="I139" s="33">
        <f>SUM(I5:I138)</f>
        <v>85300</v>
      </c>
      <c r="J139" s="34"/>
      <c r="K139" s="34"/>
    </row>
  </sheetData>
  <autoFilter ref="A4:J139">
    <extLst/>
  </autoFilter>
  <mergeCells count="4">
    <mergeCell ref="A2:K2"/>
    <mergeCell ref="A3:K3"/>
    <mergeCell ref="A139:H139"/>
    <mergeCell ref="J139:K139"/>
  </mergeCells>
  <conditionalFormatting sqref="D6">
    <cfRule type="duplicateValues" dxfId="0" priority="8"/>
  </conditionalFormatting>
  <conditionalFormatting sqref="D13">
    <cfRule type="duplicateValues" dxfId="0" priority="7"/>
  </conditionalFormatting>
  <dataValidations count="22">
    <dataValidation type="list" allowBlank="1" showInputMessage="1" showErrorMessage="1" sqref="E5 E6 E7 E8 E23 E24 E28 E66 E67 E68 E69 E115 E116 E9:E11 E12:E17 E18:E19 E20:E22 E25:E27 E29:E33 E34:E36 E37:E38 E39:E41 E42:E44 E45:E51 E54:E65 E70:E79 E117:E120 E125:E127 E128:E129 E130:E133 E134:E138">
      <formula1>"脱贫劳动力,脱贫不稳定户,边缘易致贫户,突发严重困难户"</formula1>
    </dataValidation>
    <dataValidation type="list" allowBlank="1" showInputMessage="1" showErrorMessage="1" sqref="F5 F6 F7 F8 F18 F19 F20 F23 F24 F28 F35 F36 F37 F38 F41 F42 F66 F67 F68 F69 F80 F111 F129 F132 F137 F138 F9:F11 F12:F17 F21:F22 F25:F27 F29:F34 F39:F40 F43:F44 F45:F65 F70:F79 F87:F110 F112:F114 F115:F116 F117:F120 F121:F124 F125:F128 F130:F131 F133:F136">
      <formula1>"是,否"</formula1>
    </dataValidation>
    <dataValidation type="list" allowBlank="1" showInputMessage="1" showErrorMessage="1" sqref="G8">
      <formula1>[1]Sheet2!#REF!</formula1>
    </dataValidation>
    <dataValidation type="list" allowBlank="1" showInputMessage="1" showErrorMessage="1" sqref="G5 G6 G7 G9 G10 G11 G12 G13 G14 G17 G20 G15:G16">
      <formula1>[6]Sheet2!#REF!</formula1>
    </dataValidation>
    <dataValidation type="list" allowBlank="1" showInputMessage="1" showErrorMessage="1" sqref="G24">
      <formula1>[4]Sheet2!#REF!</formula1>
    </dataValidation>
    <dataValidation type="list" allowBlank="1" showInputMessage="1" showErrorMessage="1" sqref="G21 G22 G25 G26 G27">
      <formula1>[2]Sheet2!#REF!</formula1>
    </dataValidation>
    <dataValidation type="list" allowBlank="1" showInputMessage="1" showErrorMessage="1" sqref="G69">
      <formula1>[31]Sheet2!#REF!</formula1>
    </dataValidation>
    <dataValidation type="list" allowBlank="1" showInputMessage="1" showErrorMessage="1" sqref="G23">
      <formula1>[3]Sheet2!#REF!</formula1>
    </dataValidation>
    <dataValidation type="list" allowBlank="1" showInputMessage="1" showErrorMessage="1" sqref="G28">
      <formula1>[5]Sheet2!#REF!</formula1>
    </dataValidation>
    <dataValidation type="list" allowBlank="1" showInputMessage="1" showErrorMessage="1" sqref="G43:G44">
      <formula1>[15]Sheet2!#REF!</formula1>
    </dataValidation>
    <dataValidation type="list" allowBlank="1" showInputMessage="1" showErrorMessage="1" sqref="G35">
      <formula1>[10]Sheet2!#REF!</formula1>
    </dataValidation>
    <dataValidation type="list" allowBlank="1" showInputMessage="1" showErrorMessage="1" sqref="G36">
      <formula1>[11]Sheet2!#REF!</formula1>
    </dataValidation>
    <dataValidation type="list" allowBlank="1" showInputMessage="1" showErrorMessage="1" sqref="G41 G39:G40">
      <formula1>[13]Sheet2!#REF!</formula1>
    </dataValidation>
    <dataValidation type="list" allowBlank="1" showInputMessage="1" showErrorMessage="1" sqref="G42">
      <formula1>[14]Sheet2!#REF!</formula1>
    </dataValidation>
    <dataValidation type="list" allowBlank="1" showInputMessage="1" showErrorMessage="1" sqref="G67 G68">
      <formula1>[28]Sheet2!#REF!</formula1>
    </dataValidation>
    <dataValidation type="list" allowBlank="1" showInputMessage="1" showErrorMessage="1" sqref="G137 G138">
      <formula1>[30]Sheet2!#REF!</formula1>
    </dataValidation>
    <dataValidation allowBlank="1" showInputMessage="1" showErrorMessage="1" sqref="E121:E124"/>
    <dataValidation type="list" allowBlank="1" showInputMessage="1" showErrorMessage="1" sqref="G121:G124">
      <formula1>[32]Sheet2!#REF!</formula1>
    </dataValidation>
    <dataValidation type="list" allowBlank="1" showInputMessage="1" showErrorMessage="1" sqref="G29:G34">
      <formula1>[26]Sheet2!#REF!</formula1>
    </dataValidation>
    <dataValidation type="list" allowBlank="1" showInputMessage="1" showErrorMessage="1" sqref="G37:G38">
      <formula1>[12]Sheet2!#REF!</formula1>
    </dataValidation>
    <dataValidation type="list" allowBlank="1" showInputMessage="1" showErrorMessage="1" sqref="G46:G52 G64:G65">
      <formula1>[27]Sheet2!#REF!</formula1>
    </dataValidation>
    <dataValidation type="list" allowBlank="1" showInputMessage="1" showErrorMessage="1" sqref="G115:G116">
      <formula1>[29]Sheet2!#REF!</formula1>
    </dataValidation>
  </dataValidations>
  <printOptions horizontalCentered="1"/>
  <pageMargins left="0.550694444444444" right="0.550694444444444" top="0.275" bottom="0.314583333333333" header="0.156944444444444" footer="0.0388888888888889"/>
  <pageSetup paperSize="9" scale="62" fitToHeight="0" orientation="landscape" horizont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workbookViewId="0">
      <selection activeCell="D34" sqref="D34"/>
    </sheetView>
  </sheetViews>
  <sheetFormatPr defaultColWidth="9" defaultRowHeight="14.25" outlineLevelCol="2"/>
  <cols>
    <col min="1" max="1" width="17" customWidth="1"/>
  </cols>
  <sheetData>
    <row r="1" spans="1:3">
      <c r="A1" t="s">
        <v>214</v>
      </c>
      <c r="B1" t="s">
        <v>215</v>
      </c>
      <c r="C1" t="s">
        <v>216</v>
      </c>
    </row>
    <row r="2" spans="1:3">
      <c r="A2" s="1" t="s">
        <v>217</v>
      </c>
      <c r="B2" s="1">
        <v>800</v>
      </c>
      <c r="C2" s="1">
        <f t="shared" ref="C2:C35" si="0">B2/2</f>
        <v>400</v>
      </c>
    </row>
    <row r="3" spans="1:3">
      <c r="A3" s="1" t="s">
        <v>63</v>
      </c>
      <c r="B3" s="1">
        <v>800</v>
      </c>
      <c r="C3" s="1">
        <f t="shared" si="0"/>
        <v>400</v>
      </c>
    </row>
    <row r="4" spans="1:3">
      <c r="A4" s="1" t="s">
        <v>218</v>
      </c>
      <c r="B4" s="1">
        <v>800</v>
      </c>
      <c r="C4" s="1">
        <f t="shared" si="0"/>
        <v>400</v>
      </c>
    </row>
    <row r="5" spans="1:3">
      <c r="A5" s="1" t="s">
        <v>219</v>
      </c>
      <c r="B5" s="1">
        <v>800</v>
      </c>
      <c r="C5" s="1">
        <f t="shared" si="0"/>
        <v>400</v>
      </c>
    </row>
    <row r="6" spans="1:3">
      <c r="A6" s="1" t="s">
        <v>220</v>
      </c>
      <c r="B6" s="1">
        <v>800</v>
      </c>
      <c r="C6" s="1">
        <f t="shared" si="0"/>
        <v>400</v>
      </c>
    </row>
    <row r="7" spans="1:3">
      <c r="A7" s="1" t="s">
        <v>221</v>
      </c>
      <c r="B7" s="1">
        <v>800</v>
      </c>
      <c r="C7" s="1">
        <f t="shared" si="0"/>
        <v>400</v>
      </c>
    </row>
    <row r="8" spans="1:3">
      <c r="A8" s="1" t="s">
        <v>222</v>
      </c>
      <c r="B8" s="1">
        <v>800</v>
      </c>
      <c r="C8" s="1">
        <f t="shared" si="0"/>
        <v>400</v>
      </c>
    </row>
    <row r="9" spans="1:3">
      <c r="A9" s="1" t="s">
        <v>52</v>
      </c>
      <c r="B9" s="1">
        <v>800</v>
      </c>
      <c r="C9" s="1">
        <f t="shared" si="0"/>
        <v>400</v>
      </c>
    </row>
    <row r="10" spans="1:3">
      <c r="A10" s="1" t="s">
        <v>147</v>
      </c>
      <c r="B10" s="1">
        <v>800</v>
      </c>
      <c r="C10" s="1">
        <f t="shared" si="0"/>
        <v>400</v>
      </c>
    </row>
    <row r="11" spans="1:3">
      <c r="A11" s="1" t="s">
        <v>223</v>
      </c>
      <c r="B11" s="1">
        <v>800</v>
      </c>
      <c r="C11" s="1">
        <f t="shared" si="0"/>
        <v>400</v>
      </c>
    </row>
    <row r="12" spans="1:3">
      <c r="A12" s="1" t="s">
        <v>224</v>
      </c>
      <c r="B12" s="1">
        <v>800</v>
      </c>
      <c r="C12" s="1">
        <f t="shared" si="0"/>
        <v>400</v>
      </c>
    </row>
    <row r="13" spans="1:3">
      <c r="A13" s="1" t="s">
        <v>124</v>
      </c>
      <c r="B13" s="1">
        <v>600</v>
      </c>
      <c r="C13" s="1">
        <f t="shared" si="0"/>
        <v>300</v>
      </c>
    </row>
    <row r="14" spans="1:3">
      <c r="A14" s="1" t="s">
        <v>225</v>
      </c>
      <c r="B14" s="1">
        <v>800</v>
      </c>
      <c r="C14" s="1">
        <f t="shared" si="0"/>
        <v>400</v>
      </c>
    </row>
    <row r="15" spans="1:3">
      <c r="A15" s="1" t="s">
        <v>122</v>
      </c>
      <c r="B15" s="1">
        <v>800</v>
      </c>
      <c r="C15" s="1">
        <f t="shared" si="0"/>
        <v>400</v>
      </c>
    </row>
    <row r="16" spans="1:3">
      <c r="A16" s="1" t="s">
        <v>226</v>
      </c>
      <c r="B16" s="1">
        <v>800</v>
      </c>
      <c r="C16" s="1">
        <f t="shared" si="0"/>
        <v>400</v>
      </c>
    </row>
    <row r="17" spans="1:3">
      <c r="A17" s="1" t="s">
        <v>128</v>
      </c>
      <c r="B17" s="1">
        <v>600</v>
      </c>
      <c r="C17" s="1">
        <f t="shared" si="0"/>
        <v>300</v>
      </c>
    </row>
    <row r="18" spans="1:3">
      <c r="A18" s="1" t="s">
        <v>227</v>
      </c>
      <c r="B18" s="1">
        <v>800</v>
      </c>
      <c r="C18" s="1">
        <f t="shared" si="0"/>
        <v>400</v>
      </c>
    </row>
    <row r="19" spans="1:3">
      <c r="A19" s="1" t="s">
        <v>228</v>
      </c>
      <c r="B19" s="1">
        <v>800</v>
      </c>
      <c r="C19" s="1">
        <f t="shared" si="0"/>
        <v>400</v>
      </c>
    </row>
    <row r="20" spans="1:3">
      <c r="A20" s="1" t="s">
        <v>229</v>
      </c>
      <c r="B20" s="1">
        <v>800</v>
      </c>
      <c r="C20" s="1">
        <f t="shared" si="0"/>
        <v>400</v>
      </c>
    </row>
    <row r="21" spans="1:3">
      <c r="A21" s="1" t="s">
        <v>230</v>
      </c>
      <c r="B21" s="1">
        <v>800</v>
      </c>
      <c r="C21" s="1">
        <f t="shared" si="0"/>
        <v>400</v>
      </c>
    </row>
    <row r="22" spans="1:3">
      <c r="A22" s="1" t="s">
        <v>152</v>
      </c>
      <c r="B22" s="1">
        <v>800</v>
      </c>
      <c r="C22" s="1">
        <f t="shared" si="0"/>
        <v>400</v>
      </c>
    </row>
    <row r="23" spans="1:3">
      <c r="A23" s="1" t="s">
        <v>55</v>
      </c>
      <c r="B23" s="1">
        <v>800</v>
      </c>
      <c r="C23" s="1">
        <f t="shared" si="0"/>
        <v>400</v>
      </c>
    </row>
    <row r="24" spans="1:3">
      <c r="A24" s="1" t="s">
        <v>231</v>
      </c>
      <c r="B24" s="1">
        <v>800</v>
      </c>
      <c r="C24" s="1">
        <f t="shared" si="0"/>
        <v>400</v>
      </c>
    </row>
    <row r="25" spans="1:3">
      <c r="A25" s="1" t="s">
        <v>19</v>
      </c>
      <c r="B25" s="1">
        <v>600</v>
      </c>
      <c r="C25" s="1">
        <f t="shared" si="0"/>
        <v>300</v>
      </c>
    </row>
    <row r="26" spans="1:3">
      <c r="A26" s="1" t="s">
        <v>39</v>
      </c>
      <c r="B26" s="1">
        <v>800</v>
      </c>
      <c r="C26" s="1">
        <f t="shared" si="0"/>
        <v>400</v>
      </c>
    </row>
    <row r="27" spans="1:3">
      <c r="A27" s="1" t="s">
        <v>67</v>
      </c>
      <c r="B27" s="1">
        <v>800</v>
      </c>
      <c r="C27" s="1">
        <f t="shared" si="0"/>
        <v>400</v>
      </c>
    </row>
    <row r="28" spans="1:3">
      <c r="A28" s="1" t="s">
        <v>232</v>
      </c>
      <c r="B28" s="1">
        <v>800</v>
      </c>
      <c r="C28" s="1">
        <f t="shared" si="0"/>
        <v>400</v>
      </c>
    </row>
    <row r="29" spans="1:3">
      <c r="A29" s="1" t="s">
        <v>233</v>
      </c>
      <c r="B29" s="1">
        <v>800</v>
      </c>
      <c r="C29" s="1">
        <f t="shared" si="0"/>
        <v>400</v>
      </c>
    </row>
    <row r="30" spans="1:3">
      <c r="A30" s="1" t="s">
        <v>234</v>
      </c>
      <c r="B30" s="1">
        <v>800</v>
      </c>
      <c r="C30" s="1">
        <f t="shared" si="0"/>
        <v>400</v>
      </c>
    </row>
    <row r="31" spans="1:3">
      <c r="A31" s="1" t="s">
        <v>235</v>
      </c>
      <c r="B31" s="1">
        <v>800</v>
      </c>
      <c r="C31" s="1">
        <f t="shared" si="0"/>
        <v>400</v>
      </c>
    </row>
    <row r="32" spans="1:3">
      <c r="A32" s="2" t="s">
        <v>236</v>
      </c>
      <c r="B32" s="1">
        <v>800</v>
      </c>
      <c r="C32" s="1">
        <f t="shared" si="0"/>
        <v>400</v>
      </c>
    </row>
    <row r="33" spans="1:3">
      <c r="A33" s="2" t="s">
        <v>237</v>
      </c>
      <c r="B33" s="1">
        <v>800</v>
      </c>
      <c r="C33" s="1">
        <f t="shared" si="0"/>
        <v>400</v>
      </c>
    </row>
    <row r="34" spans="1:3">
      <c r="A34" s="1" t="s">
        <v>238</v>
      </c>
      <c r="B34" s="1">
        <v>800</v>
      </c>
      <c r="C34" s="1">
        <f t="shared" si="0"/>
        <v>400</v>
      </c>
    </row>
    <row r="35" spans="1:3">
      <c r="A35" s="3" t="s">
        <v>239</v>
      </c>
      <c r="B35" s="3">
        <v>800</v>
      </c>
      <c r="C35" s="1">
        <f t="shared" si="0"/>
        <v>400</v>
      </c>
    </row>
  </sheetData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鹿寨县2024年脱贫劳动力跨省就业一次性交通补助花名册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1996-12-17T01:32:00Z</dcterms:created>
  <cp:lastPrinted>2021-10-29T09:28:00Z</cp:lastPrinted>
  <dcterms:modified xsi:type="dcterms:W3CDTF">2024-09-27T07:57:59Z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ICV">
    <vt:lpwstr>A4847CC56FAB4219A41F2C4963BDAF4B_13</vt:lpwstr>
  </property>
  <property fmtid="{D5CDD505-2E9C-101B-9397-08002B2CF9AE}" pid="4" name="KSOReadingLayout">
    <vt:bool>true</vt:bool>
  </property>
</Properties>
</file>