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13" firstSheet="2" activeTab="9"/>
  </bookViews>
  <sheets>
    <sheet name="封面" sheetId="1" r:id="rId1"/>
    <sheet name="目录" sheetId="19" r:id="rId2"/>
    <sheet name="一般公共预算收入表" sheetId="2" r:id="rId3"/>
    <sheet name="一般公共预算支出表" sheetId="3" r:id="rId4"/>
    <sheet name="本级一般公共预算支出表" sheetId="10" r:id="rId5"/>
    <sheet name="本级一般公共预算基本支出表" sheetId="4" r:id="rId6"/>
    <sheet name="一般公共预算转移性收入支出表" sheetId="11" r:id="rId7"/>
    <sheet name="政府一般债务限额和余额情况表" sheetId="21" r:id="rId8"/>
    <sheet name="政府性基金收入表" sheetId="6" r:id="rId9"/>
    <sheet name="政府性基金支出表" sheetId="7" r:id="rId10"/>
    <sheet name="本级政府性基金支出表" sheetId="17" r:id="rId11"/>
    <sheet name="政府性基金转移支付收入支出表" sheetId="13" r:id="rId12"/>
    <sheet name="政府专项债务限额和余额情况表" sheetId="16" r:id="rId13"/>
    <sheet name="社会保险基金预算表" sheetId="15" r:id="rId14"/>
    <sheet name="社会保险基金收入表" sheetId="8" r:id="rId15"/>
    <sheet name="社会保险基金支出表" sheetId="14" r:id="rId16"/>
    <sheet name="国有资本经营预算收入表" sheetId="9" r:id="rId17"/>
    <sheet name="国有资本经营预算支出表" sheetId="5" r:id="rId18"/>
    <sheet name="本级国有资本经营预算支出表" sheetId="18" r:id="rId19"/>
    <sheet name="Sheet1" sheetId="20" r:id="rId20"/>
  </sheets>
  <definedNames>
    <definedName name="_xlnm._FilterDatabase" localSheetId="3" hidden="1">一般公共预算支出表!$A$5:$Q$1199</definedName>
    <definedName name="_xlnm._FilterDatabase" localSheetId="4" hidden="1">本级一般公共预算支出表!$A$5:$Q$1199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6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与2011年科目名称不同，2011年“预算编制业务”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6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与2011年科目名称不同，2011年“预算编制业务”</t>
        </r>
      </text>
    </comment>
  </commentList>
</comments>
</file>

<file path=xl/sharedStrings.xml><?xml version="1.0" encoding="utf-8"?>
<sst xmlns="http://schemas.openxmlformats.org/spreadsheetml/2006/main" count="3358" uniqueCount="1398">
  <si>
    <t>鹿寨县</t>
  </si>
  <si>
    <t>2023年预算执行情况和2024年预算（草案）</t>
  </si>
  <si>
    <t>鹿寨县财政局编制</t>
  </si>
  <si>
    <t>目    录</t>
  </si>
  <si>
    <t>一、一般公共预算预算报表</t>
  </si>
  <si>
    <t>（一）一般公共预算2024年收入预算(草案）</t>
  </si>
  <si>
    <t>（二）本级一般公共预算2024年支出预算(草案）</t>
  </si>
  <si>
    <t>（三）本级一般公共预算2024年支出预算(草案）</t>
  </si>
  <si>
    <t>（四）2024年当年财力安排的一般公共预算支出预算表-经济分类科目</t>
  </si>
  <si>
    <t>（五）一般公共预算转移性收入支出表(草案）</t>
  </si>
  <si>
    <t>（六）2023年一般债务限额和余额情况表（草案）</t>
  </si>
  <si>
    <t>二、政府性基金预算报表</t>
  </si>
  <si>
    <t>（一）政府性基金预算2024年收入预算(草案）</t>
  </si>
  <si>
    <t>（二）政府性基金预算2024年支出预算(草案）</t>
  </si>
  <si>
    <t>（三）本级政府性基金预算2024年支出预算(草案）</t>
  </si>
  <si>
    <t>（四）政府性基金预算2024年转移支付收入支出预算(草案）</t>
  </si>
  <si>
    <t>（五）2023年专项债务限额和余额情况表（草案）</t>
  </si>
  <si>
    <t>三、社会保险基金预算报表</t>
  </si>
  <si>
    <t>（一）本级社会保险基金预算2024年预算(草案）</t>
  </si>
  <si>
    <t>（二）本级社会保险基金预算2024年收入预算(草案）</t>
  </si>
  <si>
    <t>（三）本级社会保险基金预算2024年支出预算(草案）</t>
  </si>
  <si>
    <t>四、国有资本经营预算报表</t>
  </si>
  <si>
    <t>（一）国有资本经营预算2024年收入预算(草案）</t>
  </si>
  <si>
    <t>（二）国有资本经营预算2024年支出预算(草案）</t>
  </si>
  <si>
    <t>（三）本级国有资本经营预算2024年支出预算(草案）</t>
  </si>
  <si>
    <t>鹿寨县一般公共预算2024年收入预算(草案）</t>
  </si>
  <si>
    <t>单位:万元</t>
  </si>
  <si>
    <t>项            目</t>
  </si>
  <si>
    <t>2022年</t>
  </si>
  <si>
    <t>2023年</t>
  </si>
  <si>
    <t>2024年预算</t>
  </si>
  <si>
    <t>完成数</t>
  </si>
  <si>
    <t>预算数</t>
  </si>
  <si>
    <t>执行数</t>
  </si>
  <si>
    <t>完成预算%</t>
  </si>
  <si>
    <t>比上年完成数增减</t>
  </si>
  <si>
    <t>建议数</t>
  </si>
  <si>
    <t>比2023年执行数增减</t>
  </si>
  <si>
    <t>金额</t>
  </si>
  <si>
    <t>%</t>
  </si>
  <si>
    <t>一、税收收入</t>
  </si>
  <si>
    <t xml:space="preserve">   增值税</t>
  </si>
  <si>
    <t xml:space="preserve">   消费税</t>
  </si>
  <si>
    <t xml:space="preserve">   企业所得税</t>
  </si>
  <si>
    <t xml:space="preserve">   企业所得税退税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</si>
  <si>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</si>
  <si>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</si>
  <si>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</si>
  <si>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</si>
  <si>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</si>
  <si>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</si>
  <si>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</si>
  <si>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</si>
  <si>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</si>
  <si>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</si>
  <si>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烟叶税</t>
  </si>
  <si>
    <t xml:space="preserve">   环境保护税</t>
  </si>
  <si>
    <t xml:space="preserve">   其他税收收入</t>
  </si>
  <si>
    <t>二、非税收入</t>
  </si>
  <si>
    <t xml:space="preserve">   专项收入</t>
  </si>
  <si>
    <t xml:space="preserve">        其中：排污费收入</t>
  </si>
  <si>
    <t xml:space="preserve">             水资源费收入</t>
  </si>
  <si>
    <t xml:space="preserve">             教育费附加收入</t>
  </si>
  <si>
    <t xml:space="preserve">             矿产资源专项收入</t>
  </si>
  <si>
    <t xml:space="preserve">             地方教育附加收入</t>
  </si>
  <si>
    <t xml:space="preserve">             残疾人就业保障金收入</t>
  </si>
  <si>
    <t xml:space="preserve">             教育资金收入（从地方土地
             出让收益中计提）</t>
  </si>
  <si>
    <t xml:space="preserve">             农田水利建设资金收入（从
             地方土地出让收益计提）</t>
  </si>
  <si>
    <t xml:space="preserve">             育林基金收入</t>
  </si>
  <si>
    <t xml:space="preserve">             森林植被恢复费</t>
  </si>
  <si>
    <t xml:space="preserve">             水利建设基金收入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</si>
  <si>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</si>
  <si>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</si>
  <si>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</si>
  <si>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国有资源(资产)有偿使用收入</t>
  </si>
  <si>
    <t xml:space="preserve">   政府住房基金收入</t>
  </si>
  <si>
    <t xml:space="preserve">   其他收入</t>
  </si>
  <si>
    <t>一般公共预算收入合计</t>
  </si>
  <si>
    <t>转移性收入</t>
  </si>
  <si>
    <t xml:space="preserve">  上级补助收入</t>
  </si>
  <si>
    <t xml:space="preserve">    返还性收入</t>
  </si>
  <si>
    <t xml:space="preserve">       所得税基数返还收入</t>
  </si>
  <si>
    <t xml:space="preserve">       成品油、税费改革转移支付收入</t>
  </si>
  <si>
    <t xml:space="preserve">       增值税和消费税税收返还收入</t>
  </si>
  <si>
    <t xml:space="preserve">       其他税收返还收入</t>
  </si>
  <si>
    <t xml:space="preserve">    一般性转移支付收入</t>
  </si>
  <si>
    <t xml:space="preserve">       体制补助收入</t>
  </si>
  <si>
    <t xml:space="preserve">       均衡性转移支付收入</t>
  </si>
  <si>
    <t xml:space="preserve">       县级基本财力保障机制奖补资金收入</t>
  </si>
  <si>
    <t xml:space="preserve">       结算补助收入</t>
  </si>
  <si>
    <t xml:space="preserve">       资源枯竭型城市转移支付补助收入</t>
  </si>
  <si>
    <t xml:space="preserve">       企业事业单位划转补助收入</t>
  </si>
  <si>
    <t xml:space="preserve">       产粮（油）大县奖励资金收入</t>
  </si>
  <si>
    <t xml:space="preserve">       重点生态功能区转移支付收入</t>
  </si>
  <si>
    <t xml:space="preserve">       固定数额补助收入</t>
  </si>
  <si>
    <t xml:space="preserve">      革命老区转移支付收入</t>
  </si>
  <si>
    <t xml:space="preserve">      民族地区转移支付收入</t>
  </si>
  <si>
    <t xml:space="preserve">      巩固脱贫攻坚成果衔接乡村振兴转移支付收入</t>
  </si>
  <si>
    <t xml:space="preserve">      公共安全共同财政事权转移支付收入</t>
  </si>
  <si>
    <t xml:space="preserve">      教育共同财政事权转移支付收入</t>
  </si>
  <si>
    <t xml:space="preserve">      文化旅游体育与传媒共同财政事权转移支付收入</t>
  </si>
  <si>
    <t xml:space="preserve">       社会保障和就业共同财政事权转移支付收入</t>
  </si>
  <si>
    <t xml:space="preserve">       医疗卫生共同财政事权转移支付收入</t>
  </si>
  <si>
    <t xml:space="preserve">       节能环保共同财政事权转移支付收入</t>
  </si>
  <si>
    <t xml:space="preserve">       农林水共同财政事权转移支付收入</t>
  </si>
  <si>
    <t xml:space="preserve">       交通运输共同财政事权转移支付收入</t>
  </si>
  <si>
    <t xml:space="preserve">       住房保障共同财政事权转移支付收入</t>
  </si>
  <si>
    <t xml:space="preserve">       粮油物资储备共同财政事权转移支付收入</t>
  </si>
  <si>
    <t xml:space="preserve">       灾害防治及应急管理共同财政事权转移支付收入</t>
  </si>
  <si>
    <t xml:space="preserve">       其他共同财政事权转移支付收入</t>
  </si>
  <si>
    <t xml:space="preserve">       增值税留抵退税转移支付收入</t>
  </si>
  <si>
    <t xml:space="preserve">       其他退税减税降费转移支付收入</t>
  </si>
  <si>
    <t xml:space="preserve">       补充县区财力转移支付收入</t>
  </si>
  <si>
    <t xml:space="preserve">       其他一般性转移支付收入</t>
  </si>
  <si>
    <t xml:space="preserve">    专项转移支付收入</t>
  </si>
  <si>
    <t xml:space="preserve">       一般公共服务</t>
  </si>
  <si>
    <t xml:space="preserve">       外交</t>
  </si>
  <si>
    <t xml:space="preserve">       国防</t>
  </si>
  <si>
    <t xml:space="preserve">       公共安全</t>
  </si>
  <si>
    <t xml:space="preserve">       教育</t>
  </si>
  <si>
    <t xml:space="preserve">       科学技术</t>
  </si>
  <si>
    <t xml:space="preserve">       文化旅游体育与传媒</t>
  </si>
  <si>
    <t xml:space="preserve">       社会保障和就业</t>
  </si>
  <si>
    <t xml:space="preserve">       卫生健康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</si>
  <si>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</si>
  <si>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</si>
  <si>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</si>
  <si>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</si>
  <si>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资源勘探信息等</t>
  </si>
  <si>
    <t xml:space="preserve">       商业服务业等</t>
  </si>
  <si>
    <t xml:space="preserve">       金融</t>
  </si>
  <si>
    <t xml:space="preserve">       自然资源海洋气象等</t>
  </si>
  <si>
    <t xml:space="preserve">       住房保障</t>
  </si>
  <si>
    <t xml:space="preserve">       粮油物资储备</t>
  </si>
  <si>
    <t xml:space="preserve">       灾害防治及应急管理支出</t>
  </si>
  <si>
    <t xml:space="preserve">       其他收入</t>
  </si>
  <si>
    <t xml:space="preserve">  上年结余收入</t>
  </si>
  <si>
    <t xml:space="preserve">  调入资金</t>
  </si>
  <si>
    <t xml:space="preserve">    从政府性基金预算调入一般公共预算</t>
  </si>
  <si>
    <t xml:space="preserve">    从国有资本经营预算调入一般公共预算</t>
  </si>
  <si>
    <t xml:space="preserve">    从其他资金调入一般公共预算</t>
  </si>
  <si>
    <t xml:space="preserve">  调入预算稳定调节基金</t>
  </si>
  <si>
    <t xml:space="preserve">  债券转贷收入</t>
  </si>
  <si>
    <t>收入总计</t>
  </si>
  <si>
    <t>鹿寨县一般公共预算2024年支出预算(草案）</t>
  </si>
  <si>
    <t>支出功能分类
代码</t>
  </si>
  <si>
    <t>项       目</t>
  </si>
  <si>
    <t>年初预算</t>
  </si>
  <si>
    <t>完成年初预算%</t>
  </si>
  <si>
    <t>比2023年年初预算增减</t>
  </si>
  <si>
    <t>本级</t>
  </si>
  <si>
    <t>系统数</t>
  </si>
  <si>
    <t>其他支出</t>
  </si>
  <si>
    <t>上级</t>
  </si>
  <si>
    <t>上年结转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</si>
  <si>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</si>
  <si>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</si>
  <si>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</si>
  <si>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</si>
  <si>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</si>
  <si>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</si>
  <si>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</si>
  <si>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</si>
  <si>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</si>
  <si>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</si>
  <si>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</si>
  <si>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</si>
  <si>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</si>
  <si>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</si>
  <si>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</si>
  <si>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</si>
  <si>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</si>
  <si>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</si>
  <si>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</si>
  <si>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</si>
  <si>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</si>
  <si>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</si>
  <si>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</si>
  <si>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</si>
  <si>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</si>
  <si>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</si>
  <si>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</si>
  <si>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</si>
  <si>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</si>
  <si>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</si>
  <si>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</si>
  <si>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</si>
  <si>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</si>
  <si>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</si>
  <si>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</si>
  <si>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</si>
  <si>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</si>
  <si>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</si>
  <si>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</si>
  <si>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</si>
  <si>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</si>
  <si>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</si>
  <si>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</si>
  <si>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</si>
  <si>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</si>
  <si>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</si>
  <si>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</si>
  <si>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</si>
  <si>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</si>
  <si>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</si>
  <si>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</si>
  <si>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税收要业务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</si>
  <si>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</si>
  <si>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</si>
  <si>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</si>
  <si>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</si>
  <si>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</si>
  <si>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</si>
  <si>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</si>
  <si>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</si>
  <si>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</si>
  <si>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</si>
  <si>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</si>
  <si>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</si>
  <si>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</si>
  <si>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</si>
  <si>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</si>
  <si>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</si>
  <si>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</si>
  <si>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</si>
  <si>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</si>
  <si>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</si>
  <si>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</si>
  <si>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</si>
  <si>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</si>
  <si>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</si>
  <si>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</si>
  <si>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</si>
  <si>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</si>
  <si>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</si>
  <si>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</si>
  <si>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</si>
  <si>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</si>
  <si>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</si>
  <si>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港澳台侨事务</t>
  </si>
  <si>
    <t xml:space="preserve">      港澳事务</t>
  </si>
  <si>
    <t xml:space="preserve">      台湾事务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</si>
  <si>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</si>
  <si>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</si>
  <si>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</si>
  <si>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</si>
  <si>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</si>
  <si>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</si>
  <si>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</si>
  <si>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</si>
  <si>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</si>
  <si>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</si>
  <si>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</si>
  <si>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</si>
  <si>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</si>
  <si>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</si>
  <si>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</si>
  <si>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</si>
  <si>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</si>
  <si>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</si>
  <si>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</si>
  <si>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</si>
  <si>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</si>
  <si>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</si>
  <si>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</si>
  <si>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</si>
  <si>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</si>
  <si>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</si>
  <si>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网信业务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</si>
  <si>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</si>
  <si>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</si>
  <si>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</si>
  <si>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</si>
  <si>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</si>
  <si>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</si>
  <si>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</si>
  <si>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</si>
  <si>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</si>
  <si>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</si>
  <si>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</si>
  <si>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社会工作事务</t>
  </si>
  <si>
    <t xml:space="preserve">      其他社会工作事务支出</t>
  </si>
  <si>
    <t xml:space="preserve">    信访事务</t>
  </si>
  <si>
    <t xml:space="preserve">      信访业务</t>
  </si>
  <si>
    <t xml:space="preserve">      其他信访事务支出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</si>
  <si>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</si>
  <si>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</si>
  <si>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</si>
  <si>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二、国防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</si>
  <si>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</si>
  <si>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</si>
  <si>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</si>
  <si>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</si>
  <si>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</si>
  <si>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民兵</t>
    </r>
  </si>
  <si>
    <t xml:space="preserve">      其他国防动员支出</t>
  </si>
  <si>
    <t xml:space="preserve">    其他国防支出</t>
  </si>
  <si>
    <t>三、公共安全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</si>
  <si>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</si>
  <si>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</si>
  <si>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</si>
  <si>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</si>
  <si>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</si>
  <si>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</si>
  <si>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</si>
  <si>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</si>
  <si>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</si>
  <si>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</si>
  <si>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</si>
  <si>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</si>
  <si>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</si>
  <si>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</si>
  <si>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</si>
  <si>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</si>
  <si>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</si>
  <si>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</si>
  <si>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</si>
  <si>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</si>
  <si>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</si>
  <si>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</si>
  <si>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</si>
  <si>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</si>
  <si>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</si>
  <si>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</si>
  <si>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</si>
  <si>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</si>
  <si>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</si>
  <si>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</si>
  <si>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</si>
  <si>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</si>
  <si>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</si>
  <si>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</si>
  <si>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</si>
  <si>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</si>
  <si>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</si>
  <si>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</si>
  <si>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</si>
  <si>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</si>
  <si>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</si>
  <si>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</si>
  <si>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</si>
  <si>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</si>
  <si>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</si>
  <si>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</si>
  <si>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</si>
  <si>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>四、教育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</si>
  <si>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</si>
  <si>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</si>
  <si>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</si>
  <si>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</si>
  <si>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</si>
  <si>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</si>
  <si>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</si>
  <si>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</si>
  <si>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</si>
  <si>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</si>
  <si>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</si>
  <si>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</si>
  <si>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</si>
  <si>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</si>
  <si>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</si>
  <si>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</si>
  <si>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</si>
  <si>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</si>
  <si>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</si>
  <si>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</si>
  <si>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</si>
  <si>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</si>
  <si>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</si>
  <si>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</si>
  <si>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</si>
  <si>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</si>
  <si>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</si>
  <si>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</si>
  <si>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</si>
  <si>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</si>
  <si>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</si>
  <si>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</si>
  <si>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</si>
  <si>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</si>
  <si>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</si>
  <si>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</si>
  <si>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</si>
  <si>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</si>
  <si>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</si>
  <si>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</si>
  <si>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</si>
  <si>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</si>
  <si>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</si>
  <si>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</si>
  <si>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</si>
  <si>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</si>
  <si>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</si>
  <si>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五、科学技术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</si>
  <si>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</si>
  <si>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</si>
  <si>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</si>
  <si>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</si>
  <si>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</si>
  <si>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</si>
  <si>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</si>
  <si>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</si>
  <si>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</si>
  <si>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</si>
  <si>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</si>
  <si>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</si>
  <si>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</si>
  <si>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</si>
  <si>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</si>
  <si>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</si>
  <si>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</si>
  <si>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</si>
  <si>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</si>
  <si>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</si>
  <si>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</si>
  <si>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</si>
  <si>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</si>
  <si>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</si>
  <si>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</si>
  <si>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</si>
  <si>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</si>
  <si>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</si>
  <si>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</si>
  <si>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</si>
  <si>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</si>
  <si>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</si>
  <si>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</si>
  <si>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</si>
  <si>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</si>
  <si>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</si>
  <si>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</si>
  <si>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</si>
  <si>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</si>
  <si>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</si>
  <si>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</si>
  <si>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</si>
  <si>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</si>
  <si>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</si>
  <si>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六、文化旅游体育与传媒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</si>
  <si>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</si>
  <si>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</si>
  <si>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</si>
  <si>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</si>
  <si>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</si>
  <si>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</si>
  <si>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</si>
  <si>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</si>
  <si>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</si>
  <si>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</si>
  <si>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</si>
  <si>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</si>
  <si>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</si>
  <si>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</si>
  <si>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</si>
  <si>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</si>
  <si>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</si>
  <si>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</si>
  <si>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</si>
  <si>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</si>
  <si>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</si>
  <si>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</si>
  <si>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</si>
  <si>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</si>
  <si>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</si>
  <si>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</si>
  <si>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</si>
  <si>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</si>
  <si>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</si>
  <si>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</si>
  <si>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</si>
  <si>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</si>
  <si>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</si>
  <si>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</si>
  <si>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</si>
  <si>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</si>
  <si>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</si>
  <si>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</si>
  <si>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</si>
  <si>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</si>
  <si>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</si>
  <si>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七、社会保障和就业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</si>
  <si>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</si>
  <si>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</si>
  <si>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</si>
  <si>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</si>
  <si>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</si>
  <si>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</si>
  <si>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</si>
  <si>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</si>
  <si>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</si>
  <si>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</si>
  <si>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</si>
  <si>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</si>
  <si>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</si>
  <si>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</si>
  <si>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</si>
  <si>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</si>
  <si>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</si>
  <si>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</si>
  <si>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</si>
  <si>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</si>
  <si>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</si>
  <si>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</si>
  <si>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</si>
  <si>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</si>
  <si>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</si>
  <si>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</si>
  <si>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</si>
  <si>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</si>
  <si>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</si>
  <si>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</si>
  <si>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</si>
  <si>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</si>
  <si>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</si>
  <si>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</si>
  <si>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</si>
  <si>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</si>
  <si>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</si>
  <si>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</si>
  <si>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</si>
  <si>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</si>
  <si>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</si>
  <si>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</si>
  <si>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</si>
  <si>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</si>
  <si>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</si>
  <si>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</si>
  <si>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</si>
  <si>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褒扬纪念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</si>
  <si>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</si>
  <si>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</si>
  <si>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</si>
  <si>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</si>
  <si>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</si>
  <si>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</si>
  <si>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</si>
  <si>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</si>
  <si>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</si>
  <si>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</si>
  <si>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</si>
  <si>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</si>
  <si>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</si>
  <si>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</si>
  <si>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</si>
  <si>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</si>
  <si>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</si>
  <si>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</si>
  <si>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</si>
  <si>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</si>
  <si>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</si>
  <si>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</si>
  <si>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</si>
  <si>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</si>
  <si>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</si>
  <si>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</si>
  <si>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</si>
  <si>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</si>
  <si>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</si>
  <si>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</si>
  <si>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</si>
  <si>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城市特困人员供养支出</t>
  </si>
  <si>
    <t xml:space="preserve">      农村特困人员救助供养支出</t>
  </si>
  <si>
    <t xml:space="preserve">    补充道路交通事故社会救助基金</t>
  </si>
  <si>
    <t xml:space="preserve">      对道路交通事故社会救助基金的补助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</si>
  <si>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</si>
  <si>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</si>
  <si>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</si>
  <si>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</si>
  <si>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</si>
  <si>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</si>
  <si>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</si>
  <si>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</si>
  <si>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</si>
  <si>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</si>
  <si>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</si>
  <si>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</si>
  <si>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</si>
  <si>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</si>
  <si>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</si>
  <si>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</si>
  <si>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</si>
  <si>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</si>
  <si>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</si>
  <si>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</si>
  <si>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</si>
  <si>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>八、卫生健康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</si>
  <si>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</si>
  <si>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</si>
  <si>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</si>
  <si>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</si>
  <si>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</si>
  <si>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</si>
  <si>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</si>
  <si>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</si>
  <si>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</si>
  <si>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</si>
  <si>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</si>
  <si>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</si>
  <si>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</si>
  <si>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</si>
  <si>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</si>
  <si>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</si>
  <si>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</si>
  <si>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</si>
  <si>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</si>
  <si>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</si>
  <si>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</si>
  <si>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</si>
  <si>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</si>
  <si>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</si>
  <si>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</si>
  <si>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</si>
  <si>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</si>
  <si>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</si>
  <si>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</si>
  <si>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</si>
  <si>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</si>
  <si>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</si>
  <si>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</si>
  <si>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</si>
  <si>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</si>
  <si>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</si>
  <si>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</si>
  <si>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</si>
  <si>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</si>
  <si>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</si>
  <si>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</si>
  <si>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</si>
  <si>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</si>
  <si>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</si>
  <si>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</si>
  <si>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</si>
  <si>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</si>
  <si>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</si>
  <si>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</si>
  <si>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</si>
  <si>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</si>
  <si>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</si>
  <si>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</si>
  <si>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</si>
  <si>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</si>
  <si>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</si>
  <si>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</si>
  <si>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中医药事务</t>
  </si>
  <si>
    <t xml:space="preserve">      中医（民族医）药专项</t>
  </si>
  <si>
    <t xml:space="preserve">      其他中医药事务支出</t>
  </si>
  <si>
    <t xml:space="preserve">    其他卫生健康支出</t>
  </si>
  <si>
    <t xml:space="preserve">      其他卫生健康支出</t>
  </si>
  <si>
    <t>九、节能环保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</si>
  <si>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</si>
  <si>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</si>
  <si>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</si>
  <si>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</si>
  <si>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</si>
  <si>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</si>
  <si>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</si>
  <si>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</si>
  <si>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</si>
  <si>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</si>
  <si>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</si>
  <si>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</si>
  <si>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</si>
  <si>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</si>
  <si>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</si>
  <si>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</si>
  <si>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</si>
  <si>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</si>
  <si>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</si>
  <si>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</si>
  <si>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</si>
  <si>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</si>
  <si>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</si>
  <si>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自然保护地</t>
  </si>
  <si>
    <t xml:space="preserve">      其他自然生态保护支出</t>
  </si>
  <si>
    <t xml:space="preserve">    森林保护修复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</si>
  <si>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</si>
  <si>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</si>
  <si>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</si>
  <si>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</si>
  <si>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</si>
  <si>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</si>
  <si>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</si>
  <si>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</si>
  <si>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</si>
  <si>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</si>
  <si>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</si>
  <si>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</si>
  <si>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</si>
  <si>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</si>
  <si>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</si>
  <si>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</si>
  <si>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</si>
  <si>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</si>
  <si>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</si>
  <si>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</si>
  <si>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</si>
  <si>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</si>
  <si>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</si>
  <si>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</si>
  <si>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</si>
  <si>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</si>
  <si>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</si>
  <si>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</si>
  <si>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</si>
  <si>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</si>
  <si>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</si>
  <si>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</si>
  <si>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</si>
  <si>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</si>
  <si>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</si>
  <si>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</si>
  <si>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</si>
  <si>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</si>
  <si>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</si>
  <si>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</si>
  <si>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</si>
  <si>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</si>
  <si>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</si>
  <si>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</si>
  <si>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</si>
  <si>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</si>
  <si>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</si>
  <si>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</si>
  <si>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十一、农林水事务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</si>
  <si>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</si>
  <si>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</si>
  <si>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</si>
  <si>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</si>
  <si>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</si>
  <si>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</si>
  <si>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</si>
  <si>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</si>
  <si>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</si>
  <si>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</si>
  <si>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</si>
  <si>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</si>
  <si>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</si>
  <si>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</si>
  <si>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</si>
  <si>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</si>
  <si>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</si>
  <si>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农业生态资源保护</t>
  </si>
  <si>
    <t xml:space="preserve">        乡村道路建设</t>
  </si>
  <si>
    <t xml:space="preserve">        渔业发展</t>
  </si>
  <si>
    <t xml:space="preserve">        对高校毕业生到基层任职补助</t>
  </si>
  <si>
    <t xml:space="preserve">        耕地建设与利用</t>
  </si>
  <si>
    <t xml:space="preserve">        其他农业农村支出</t>
  </si>
  <si>
    <t xml:space="preserve">  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</si>
  <si>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</si>
  <si>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</si>
  <si>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</si>
  <si>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</si>
  <si>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</si>
  <si>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</si>
  <si>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</si>
  <si>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</si>
  <si>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</si>
  <si>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</si>
  <si>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</si>
  <si>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</si>
  <si>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</si>
  <si>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</si>
  <si>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林业草原防灾减灾</t>
  </si>
  <si>
    <t xml:space="preserve">        草原管理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</si>
  <si>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</si>
  <si>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</si>
  <si>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</si>
  <si>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</si>
  <si>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</si>
  <si>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</si>
  <si>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</si>
  <si>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</si>
  <si>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</si>
  <si>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</si>
  <si>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</si>
  <si>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</si>
  <si>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</si>
  <si>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</si>
  <si>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</si>
  <si>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</si>
  <si>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</si>
  <si>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</si>
  <si>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</si>
  <si>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</si>
  <si>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水利建设征地及移民支出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</si>
  <si>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</si>
  <si>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</si>
  <si>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</si>
  <si>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</si>
  <si>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  巩固脱贫衔接乡村振兴</t>
  </si>
  <si>
    <t xml:space="preserve">        农村基础设施建设</t>
  </si>
  <si>
    <t xml:space="preserve">        生产发展</t>
  </si>
  <si>
    <t xml:space="preserve">        社会发展</t>
  </si>
  <si>
    <t xml:space="preserve">        贷款奖补和贴息</t>
  </si>
  <si>
    <t xml:space="preserve">       “三西”农业建设专项补助</t>
  </si>
  <si>
    <t xml:space="preserve">        其他巩固脱贫衔接乡村振兴支出</t>
  </si>
  <si>
    <t xml:space="preserve">      农村综合改革</t>
  </si>
  <si>
    <t xml:space="preserve">        对村级公益事业建设的补助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</si>
  <si>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</si>
  <si>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</si>
  <si>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</si>
  <si>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</si>
  <si>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</si>
  <si>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</si>
  <si>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 支持农村金融机构</t>
    </r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</si>
  <si>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</si>
  <si>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</si>
  <si>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</si>
  <si>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</si>
  <si>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</si>
  <si>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</si>
  <si>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</si>
  <si>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</si>
  <si>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</si>
  <si>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其他农林水支出</t>
  </si>
  <si>
    <t>十二、交通运输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</si>
  <si>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</si>
  <si>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</si>
  <si>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</si>
  <si>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</si>
  <si>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</si>
  <si>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公路运输管理</t>
  </si>
  <si>
    <t xml:space="preserve">        公路和运输技术标准化建设</t>
  </si>
  <si>
    <t xml:space="preserve">        水运建设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</si>
  <si>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</si>
  <si>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</si>
  <si>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</si>
  <si>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</si>
  <si>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</si>
  <si>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</si>
  <si>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</si>
  <si>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</si>
  <si>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</si>
  <si>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</si>
  <si>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</si>
  <si>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</si>
  <si>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</si>
  <si>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</si>
  <si>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</si>
  <si>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</si>
  <si>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</si>
  <si>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</si>
  <si>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</si>
  <si>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</si>
  <si>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</si>
  <si>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</si>
  <si>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</si>
  <si>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</si>
  <si>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</si>
  <si>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</si>
  <si>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</si>
  <si>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其他交通运输支出</t>
  </si>
  <si>
    <t xml:space="preserve">        公共交通运营补助</t>
  </si>
  <si>
    <t xml:space="preserve">        其他交通运输支出</t>
  </si>
  <si>
    <t>十三、资源勘探电力信息等事务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</si>
  <si>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</si>
  <si>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</si>
  <si>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</si>
  <si>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</si>
  <si>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</si>
  <si>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</si>
  <si>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</si>
  <si>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</si>
  <si>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</si>
  <si>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</si>
  <si>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</si>
  <si>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</si>
  <si>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</si>
  <si>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</si>
  <si>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</si>
  <si>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</si>
  <si>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</si>
  <si>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</si>
  <si>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</si>
  <si>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</si>
  <si>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</si>
  <si>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</si>
  <si>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</si>
  <si>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</si>
  <si>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专用通信</t>
  </si>
  <si>
    <t xml:space="preserve">        无线电及信息通信监管</t>
  </si>
  <si>
    <t xml:space="preserve">        工程建设及运行维护</t>
  </si>
  <si>
    <t xml:space="preserve">        产业发展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</si>
  <si>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</si>
  <si>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</si>
  <si>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</si>
  <si>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</si>
  <si>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</si>
  <si>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</si>
  <si>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</si>
  <si>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</si>
  <si>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</si>
  <si>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</si>
  <si>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</si>
  <si>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</si>
  <si>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</si>
  <si>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</si>
  <si>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>十四、商业服务业等事务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</si>
  <si>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</si>
  <si>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</si>
  <si>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</si>
  <si>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</si>
  <si>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</si>
  <si>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</si>
  <si>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</si>
  <si>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</si>
  <si>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</si>
  <si>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</si>
  <si>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</si>
  <si>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</si>
  <si>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十五、金融支出</t>
  </si>
  <si>
    <t xml:space="preserve">      金融部门行政支出</t>
  </si>
  <si>
    <t xml:space="preserve">      金融发展支出</t>
  </si>
  <si>
    <t xml:space="preserve">      其他金融支出</t>
  </si>
  <si>
    <t>十六、自然资源海洋气象等事务</t>
  </si>
  <si>
    <t xml:space="preserve">  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</si>
  <si>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</si>
  <si>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</si>
  <si>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</si>
  <si>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</si>
  <si>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</si>
  <si>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</si>
  <si>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</si>
  <si>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地质勘察与矿产资源管理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</si>
  <si>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</si>
  <si>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</si>
  <si>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</si>
  <si>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</si>
  <si>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</si>
  <si>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</si>
  <si>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</si>
  <si>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</si>
  <si>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</si>
  <si>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</si>
  <si>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</si>
  <si>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</si>
  <si>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</si>
  <si>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</si>
  <si>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</si>
  <si>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</si>
  <si>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</si>
  <si>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十七、住房保障支出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</si>
  <si>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</si>
  <si>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</si>
  <si>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</si>
  <si>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</si>
  <si>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</si>
  <si>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</si>
  <si>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</si>
  <si>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</si>
  <si>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</si>
  <si>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</si>
  <si>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保障性租赁住房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</si>
  <si>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</si>
  <si>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</si>
  <si>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</si>
  <si>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</si>
  <si>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</si>
  <si>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</si>
  <si>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</si>
  <si>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</si>
  <si>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</si>
  <si>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十八、粮油物资储备事务</t>
  </si>
  <si>
    <t xml:space="preserve">      粮油物资事务</t>
  </si>
  <si>
    <t xml:space="preserve">        财务和审计支出</t>
  </si>
  <si>
    <t xml:space="preserve">        信息统计</t>
  </si>
  <si>
    <t xml:space="preserve">        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</si>
  <si>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</si>
  <si>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</si>
  <si>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</si>
  <si>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</si>
  <si>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</si>
  <si>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</si>
  <si>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其他粮油物资事务支出</t>
  </si>
  <si>
    <t xml:space="preserve">      能源储备</t>
  </si>
  <si>
    <t xml:space="preserve">        石油储备</t>
  </si>
  <si>
    <t xml:space="preserve">        天然铀储备</t>
  </si>
  <si>
    <t xml:space="preserve">        煤炭储备</t>
  </si>
  <si>
    <t xml:space="preserve">        成品油储备</t>
  </si>
  <si>
    <t xml:space="preserve">        天然气储备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</si>
  <si>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</si>
  <si>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</si>
  <si>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</si>
  <si>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</si>
  <si>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</si>
  <si>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</si>
  <si>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</si>
  <si>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</si>
  <si>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</si>
  <si>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</si>
  <si>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</si>
  <si>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</si>
  <si>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</si>
  <si>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</si>
  <si>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</si>
  <si>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</si>
  <si>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</si>
  <si>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</si>
  <si>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应急物资储备</t>
  </si>
  <si>
    <t xml:space="preserve">        其他重要商品储备支出</t>
  </si>
  <si>
    <t>十九、灾害防治及应急管理支出</t>
  </si>
  <si>
    <t xml:space="preserve">      应急管理事务</t>
  </si>
  <si>
    <t xml:space="preserve">        灾害风险防治</t>
  </si>
  <si>
    <t xml:space="preserve">        国务院安委会专项</t>
  </si>
  <si>
    <t xml:space="preserve">        安全监管</t>
  </si>
  <si>
    <t xml:space="preserve">        应急救援</t>
  </si>
  <si>
    <t xml:space="preserve">        应急管理</t>
  </si>
  <si>
    <t xml:space="preserve">        其他应急管理支出</t>
  </si>
  <si>
    <t xml:space="preserve">      消防救援事务</t>
  </si>
  <si>
    <t xml:space="preserve">        消防应急救援</t>
  </si>
  <si>
    <t xml:space="preserve">        其他消防救援事务支出</t>
  </si>
  <si>
    <t xml:space="preserve">      矿山安全</t>
  </si>
  <si>
    <t xml:space="preserve">        矿山安全监察事务</t>
  </si>
  <si>
    <t xml:space="preserve">        矿山应急救援事务</t>
  </si>
  <si>
    <t xml:space="preserve">        其他矿山安全支出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</si>
  <si>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</si>
  <si>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</si>
  <si>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</si>
  <si>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</si>
  <si>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</si>
  <si>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</si>
  <si>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地震减灾信息管理</t>
  </si>
  <si>
    <t xml:space="preserve">        地震减灾基础管理</t>
  </si>
  <si>
    <t xml:space="preserve">        地震事业机构</t>
  </si>
  <si>
    <t xml:space="preserve">        其他地震事务支出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</si>
  <si>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</si>
  <si>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</si>
  <si>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</si>
  <si>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</si>
  <si>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 xml:space="preserve">      自然灾害救灾及恢复重建支出</t>
  </si>
  <si>
    <t xml:space="preserve">        自然灾害救灾补助</t>
  </si>
  <si>
    <t xml:space="preserve">        自然灾害灾后重建补助</t>
  </si>
  <si>
    <t xml:space="preserve">        其他自然灾害救灾及恢复重建支出</t>
  </si>
  <si>
    <t xml:space="preserve">      其他灾害防治及应急管理支出</t>
  </si>
  <si>
    <t>十九、预备费</t>
  </si>
  <si>
    <t>二十、其他支出</t>
  </si>
  <si>
    <t xml:space="preserve">        年初预留</t>
  </si>
  <si>
    <t xml:space="preserve">        其他支出</t>
  </si>
  <si>
    <t>二十一、债务还本支出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</si>
  <si>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</si>
  <si>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</si>
  <si>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</si>
  <si>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</si>
  <si>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二十二、债务付息支出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</si>
  <si>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</si>
  <si>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</si>
  <si>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</si>
  <si>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>二十三、债务发行费用支出</t>
  </si>
  <si>
    <t xml:space="preserve">        一般债务发行费用支出</t>
  </si>
  <si>
    <t>一般公共预算支出合计</t>
  </si>
  <si>
    <t>转移性支出</t>
  </si>
  <si>
    <t xml:space="preserve">  上解上级支出</t>
  </si>
  <si>
    <t xml:space="preserve">     体制上解支出</t>
  </si>
  <si>
    <t xml:space="preserve">     专项上解支出</t>
  </si>
  <si>
    <t xml:space="preserve">  补助下级支出</t>
  </si>
  <si>
    <t xml:space="preserve">     补助各县支出</t>
  </si>
  <si>
    <t xml:space="preserve">     补助各区支出</t>
  </si>
  <si>
    <t xml:space="preserve">  调出资金</t>
  </si>
  <si>
    <t xml:space="preserve">  地方政府债券还本支出</t>
  </si>
  <si>
    <t xml:space="preserve">  地方政府一般债务转贷支出</t>
  </si>
  <si>
    <t xml:space="preserve">  安排预算稳定调节基金</t>
  </si>
  <si>
    <t xml:space="preserve">  年终结余</t>
  </si>
  <si>
    <t xml:space="preserve">    结转下年支出专款</t>
  </si>
  <si>
    <t xml:space="preserve">    净结余</t>
  </si>
  <si>
    <t>支出合计</t>
  </si>
  <si>
    <t>鹿寨县本级一般公共预算2024年支出预算(草案）</t>
  </si>
  <si>
    <t>鹿寨县2024年当年财力安排的一般公共预算支出预算表-经济分类科目</t>
  </si>
  <si>
    <t>金额单位：万元</t>
  </si>
  <si>
    <t>政府经济分类代码</t>
  </si>
  <si>
    <t>科目</t>
  </si>
  <si>
    <t>2024年预算建议数</t>
  </si>
  <si>
    <t>其中：</t>
  </si>
  <si>
    <t>基本支出</t>
  </si>
  <si>
    <t>项目支出</t>
  </si>
  <si>
    <t>501</t>
  </si>
  <si>
    <t>一、机关工资福利支出</t>
  </si>
  <si>
    <t>50101</t>
  </si>
  <si>
    <t xml:space="preserve">        工资奖金津补贴</t>
  </si>
  <si>
    <t>50102</t>
  </si>
  <si>
    <t xml:space="preserve">        社会保障缴费</t>
  </si>
  <si>
    <t>50103</t>
  </si>
  <si>
    <t>50199</t>
  </si>
  <si>
    <t xml:space="preserve">        其他工资福利支出</t>
  </si>
  <si>
    <t>502</t>
  </si>
  <si>
    <t>二、机关商品和服务支出</t>
  </si>
  <si>
    <t>50201</t>
  </si>
  <si>
    <t xml:space="preserve">        办公经费</t>
  </si>
  <si>
    <t>50202</t>
  </si>
  <si>
    <t xml:space="preserve">        会议费</t>
  </si>
  <si>
    <t>50203</t>
  </si>
  <si>
    <t xml:space="preserve">        培训费</t>
  </si>
  <si>
    <t>50204</t>
  </si>
  <si>
    <t xml:space="preserve">        专用材料购置费</t>
  </si>
  <si>
    <t>50205</t>
  </si>
  <si>
    <t xml:space="preserve">        委托业务费</t>
  </si>
  <si>
    <t>50206</t>
  </si>
  <si>
    <t xml:space="preserve">        公务接待费</t>
  </si>
  <si>
    <t>50208</t>
  </si>
  <si>
    <t xml:space="preserve">        公务用车运行维护费</t>
  </si>
  <si>
    <t>50209</t>
  </si>
  <si>
    <t xml:space="preserve">        维修（护）费</t>
  </si>
  <si>
    <t>50299</t>
  </si>
  <si>
    <t xml:space="preserve">        其他商品和服务支出</t>
  </si>
  <si>
    <t>503</t>
  </si>
  <si>
    <t>三、机关资本性支出（一）</t>
  </si>
  <si>
    <t>50301</t>
  </si>
  <si>
    <t xml:space="preserve">        房屋建筑物购建</t>
  </si>
  <si>
    <t>50302</t>
  </si>
  <si>
    <t xml:space="preserve">        基础设施建设</t>
  </si>
  <si>
    <t>50303</t>
  </si>
  <si>
    <t xml:space="preserve">        公务用车购置</t>
  </si>
  <si>
    <t>50305</t>
  </si>
  <si>
    <t xml:space="preserve">        土地征迁补偿和安置支出</t>
  </si>
  <si>
    <t>50306</t>
  </si>
  <si>
    <t xml:space="preserve">        设备购置</t>
  </si>
  <si>
    <t>50399</t>
  </si>
  <si>
    <t xml:space="preserve">        其他资本性支出</t>
  </si>
  <si>
    <t>504</t>
  </si>
  <si>
    <t>四、机关资本性支出（二）</t>
  </si>
  <si>
    <t>50404</t>
  </si>
  <si>
    <t>50499</t>
  </si>
  <si>
    <t>505</t>
  </si>
  <si>
    <t>五、对事业单位经常性补助</t>
  </si>
  <si>
    <t>50501</t>
  </si>
  <si>
    <t xml:space="preserve">        工资福利支出</t>
  </si>
  <si>
    <t>50502</t>
  </si>
  <si>
    <t xml:space="preserve">        商品和服务支出</t>
  </si>
  <si>
    <t>50599</t>
  </si>
  <si>
    <t xml:space="preserve">        其他对事业单位补助</t>
  </si>
  <si>
    <t>506</t>
  </si>
  <si>
    <t>六、对事业单位资本性补助</t>
  </si>
  <si>
    <t>50601</t>
  </si>
  <si>
    <t xml:space="preserve">        资本性支出（一）</t>
  </si>
  <si>
    <t>50602</t>
  </si>
  <si>
    <t xml:space="preserve">        资本性支出（二）</t>
  </si>
  <si>
    <t>507</t>
  </si>
  <si>
    <t>七、对企业补助</t>
  </si>
  <si>
    <t>50702</t>
  </si>
  <si>
    <t xml:space="preserve">        利息补贴</t>
  </si>
  <si>
    <t>50799</t>
  </si>
  <si>
    <t xml:space="preserve">        其他对企业补助</t>
  </si>
  <si>
    <t>508</t>
  </si>
  <si>
    <t>八、对企业资本性支出</t>
  </si>
  <si>
    <t>50803</t>
  </si>
  <si>
    <t xml:space="preserve">        资本金注入</t>
  </si>
  <si>
    <t>509</t>
  </si>
  <si>
    <t>九、对个人和家庭的补助</t>
  </si>
  <si>
    <t>50901</t>
  </si>
  <si>
    <t xml:space="preserve">        社会福利和救助</t>
  </si>
  <si>
    <t>50902</t>
  </si>
  <si>
    <t xml:space="preserve">        助学金</t>
  </si>
  <si>
    <t>50903</t>
  </si>
  <si>
    <t xml:space="preserve">        个人农业生产补贴</t>
  </si>
  <si>
    <t>50905</t>
  </si>
  <si>
    <t xml:space="preserve">        离退休费</t>
  </si>
  <si>
    <t>50999</t>
  </si>
  <si>
    <t xml:space="preserve">        其他对个人和家庭补助</t>
  </si>
  <si>
    <t>510</t>
  </si>
  <si>
    <t>十、对社会保障基金补助</t>
  </si>
  <si>
    <t>51002</t>
  </si>
  <si>
    <t xml:space="preserve">        对社会保险基金补助</t>
  </si>
  <si>
    <t>511</t>
  </si>
  <si>
    <t>十一、债务利息及费用支出</t>
  </si>
  <si>
    <t>51101</t>
  </si>
  <si>
    <t xml:space="preserve">        国内债务付息</t>
  </si>
  <si>
    <t>51103</t>
  </si>
  <si>
    <t xml:space="preserve">        国内债务发行费用</t>
  </si>
  <si>
    <t>512</t>
  </si>
  <si>
    <t>十二、债务还本支出</t>
  </si>
  <si>
    <t>51201</t>
  </si>
  <si>
    <t xml:space="preserve">        国内债务还本</t>
  </si>
  <si>
    <t>514</t>
  </si>
  <si>
    <t>十三、预备费</t>
  </si>
  <si>
    <t>51401</t>
  </si>
  <si>
    <t xml:space="preserve">        预备费</t>
  </si>
  <si>
    <t>599</t>
  </si>
  <si>
    <t>十三、其他支出</t>
  </si>
  <si>
    <t>59999</t>
  </si>
  <si>
    <t>财力安排的一般公共预算支出合计</t>
  </si>
  <si>
    <t>上级提前下达</t>
  </si>
  <si>
    <t>鹿寨县一般公共预算转移性收入支出表(草案）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</si>
  <si>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</si>
  <si>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</si>
  <si>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</si>
  <si>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>鹿寨县2023年一般债务限额和余额情况表（草案）</t>
  </si>
  <si>
    <t xml:space="preserve">      单位：万元</t>
  </si>
  <si>
    <t>项目名称</t>
  </si>
  <si>
    <t>年初债务余额</t>
  </si>
  <si>
    <t>期末债务余额</t>
  </si>
  <si>
    <t>年度限额</t>
  </si>
  <si>
    <t>限额使用比例%</t>
  </si>
  <si>
    <t>一般债务</t>
  </si>
  <si>
    <t>鹿寨县政府性基金预算2024年收入预算(草案）</t>
  </si>
  <si>
    <t>一、政府住房基金收入</t>
  </si>
  <si>
    <t>二、国有土地使用权出让金收入</t>
  </si>
  <si>
    <t>三、国有土地收益基金收入</t>
  </si>
  <si>
    <t>四、农业土地开发资金收入</t>
  </si>
  <si>
    <t>五、城镇公用事业附加收入</t>
  </si>
  <si>
    <t>六、城市基础设施配套费收入</t>
  </si>
  <si>
    <t>七、新菜地开发建设基金收入</t>
  </si>
  <si>
    <t>八、港口建设费收入</t>
  </si>
  <si>
    <t>九、转让政府还贷道路收费权收入</t>
  </si>
  <si>
    <t>十、散装水泥专项资金收入</t>
  </si>
  <si>
    <t>十一、新型墙体材料专项基金收入</t>
  </si>
  <si>
    <t>十二、彩票公益金收入</t>
  </si>
  <si>
    <t>十三、水土保持补偿费收入</t>
  </si>
  <si>
    <t>十四、污水处理费收入</t>
  </si>
  <si>
    <t>十五、其他政府性基金收入</t>
  </si>
  <si>
    <t>十六、专项债券对应项目专项收入</t>
  </si>
  <si>
    <t>基金收入合计</t>
  </si>
  <si>
    <t xml:space="preserve">  下级上解收入</t>
  </si>
  <si>
    <t xml:space="preserve"> </t>
  </si>
  <si>
    <t>鹿寨县政府性基金预算2024年支出预算(草案）</t>
  </si>
  <si>
    <t>备注</t>
  </si>
  <si>
    <t>完成预
算%</t>
  </si>
  <si>
    <t>一、文化体育与传媒</t>
  </si>
  <si>
    <t xml:space="preserve">    国家电影事业发展专项资金安排的支出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</si>
  <si>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</si>
  <si>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</si>
  <si>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</si>
  <si>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</si>
  <si>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</si>
  <si>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</si>
  <si>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</si>
  <si>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</si>
  <si>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</si>
  <si>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</si>
  <si>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二、社会保障和就业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</si>
  <si>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</si>
  <si>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</si>
  <si>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</si>
  <si>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</si>
  <si>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</si>
  <si>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</si>
  <si>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三、城乡社区事务</t>
  </si>
  <si>
    <t xml:space="preserve">    政府住房基金支出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</si>
  <si>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</si>
  <si>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</si>
  <si>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</si>
  <si>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  公共租赁住房维护和管理支出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</si>
  <si>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</si>
  <si>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</si>
  <si>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</si>
  <si>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</si>
  <si>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</si>
  <si>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</si>
  <si>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</si>
  <si>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</si>
  <si>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</si>
  <si>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</si>
  <si>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</si>
  <si>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农村社会事业支出</t>
  </si>
  <si>
    <t xml:space="preserve">      农业农村生态环境支出</t>
  </si>
  <si>
    <t xml:space="preserve">      其他国有土地使用权出让收入安排的支出</t>
  </si>
  <si>
    <t xml:space="preserve">    城镇公用事业附加安排的支出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</si>
  <si>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</si>
  <si>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</si>
  <si>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</si>
  <si>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</si>
  <si>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</si>
  <si>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</si>
  <si>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</si>
  <si>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</si>
  <si>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</si>
  <si>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</si>
  <si>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</si>
  <si>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</si>
  <si>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</si>
  <si>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</si>
  <si>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</si>
  <si>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</si>
  <si>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</si>
  <si>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</si>
  <si>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</si>
  <si>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</si>
  <si>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</si>
  <si>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</si>
  <si>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土地储备专项债券收入安排的支出</t>
  </si>
  <si>
    <t xml:space="preserve">      其他土地储备专项债券收入安排的支出</t>
  </si>
  <si>
    <t xml:space="preserve">    棚户区改造专项债券收入安排的支出</t>
  </si>
  <si>
    <t xml:space="preserve">      其他棚户区改造专项债券收入安排的支出</t>
  </si>
  <si>
    <t xml:space="preserve">    国有土地使用权出让收入对应专项债务收入安排的支出</t>
  </si>
  <si>
    <t xml:space="preserve">      其他国有土地使用权出让收入对应专项债务收入安排的支出</t>
  </si>
  <si>
    <t>四、农林水事务</t>
  </si>
  <si>
    <t xml:space="preserve">    大中型水库库区基金支出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</si>
  <si>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</si>
  <si>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</si>
  <si>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</si>
  <si>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国家重大水利工程建设基金支出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</si>
  <si>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</si>
  <si>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</si>
  <si>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</si>
  <si>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</si>
  <si>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水土保持补偿费安排的支出</t>
  </si>
  <si>
    <t xml:space="preserve">      综合治理和生态修复</t>
  </si>
  <si>
    <t xml:space="preserve">      预防保护和监督管理</t>
  </si>
  <si>
    <t xml:space="preserve">      其他水土保持补偿费安排的支出</t>
  </si>
  <si>
    <t>五、交通运输</t>
  </si>
  <si>
    <t xml:space="preserve">     港口建设费安排的支出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</si>
  <si>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</si>
  <si>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</si>
  <si>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</si>
  <si>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</si>
  <si>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其他转让政府还贷道路收费支出</t>
    </r>
  </si>
  <si>
    <t>六、资源勘探电力信息等事务</t>
  </si>
  <si>
    <t xml:space="preserve">     散装水泥专项资金支出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</si>
  <si>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</si>
  <si>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</si>
  <si>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</si>
  <si>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</si>
  <si>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</si>
  <si>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</si>
  <si>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新型墙体材料专项基金支出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</si>
  <si>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</si>
  <si>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</si>
  <si>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</si>
  <si>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</si>
  <si>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</si>
  <si>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>七、商业服务业等事务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</si>
  <si>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旅游发展基金支出</t>
    </r>
  </si>
  <si>
    <t>八、其他支出</t>
  </si>
  <si>
    <t xml:space="preserve">    其他政府性基金及对应专项债务收入安排的支出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</si>
  <si>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</si>
  <si>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</si>
  <si>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</si>
  <si>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</si>
  <si>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</si>
  <si>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</si>
  <si>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</si>
  <si>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</si>
  <si>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</si>
  <si>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</si>
  <si>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</si>
  <si>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九、债务付息支出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</si>
  <si>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地方政府专项债务付息支出</t>
    </r>
  </si>
  <si>
    <t>十、债务发行费用支出</t>
  </si>
  <si>
    <t xml:space="preserve">    地方政府专项债务发行费用支出</t>
  </si>
  <si>
    <t>十一、抗疫特别国债安排的支出</t>
  </si>
  <si>
    <t>十二、上年结转专款支出</t>
  </si>
  <si>
    <t>基金支出合计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</si>
  <si>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债务还本支出</t>
    </r>
  </si>
  <si>
    <t>支出总计</t>
  </si>
  <si>
    <t>鹿寨县本级政府性基金预算2024年支出预算(草案）</t>
  </si>
  <si>
    <t>鹿寨县政府性基金预算2024年转移支付收入支出预算(草案）</t>
  </si>
  <si>
    <t>鹿寨县2022年专项债务限额和余额情况表（草案）</t>
  </si>
  <si>
    <t>专项债务</t>
  </si>
  <si>
    <t>鹿寨县本级社会保险基金预算2024年预算(草案）</t>
  </si>
  <si>
    <t>单位：万元</t>
  </si>
  <si>
    <t>项  目</t>
  </si>
  <si>
    <t>2023年执行数</t>
  </si>
  <si>
    <t>一、鹿寨县本级社会保险基金收入合计</t>
  </si>
  <si>
    <t>（一）机关事业单位基本养老保险基金收入</t>
  </si>
  <si>
    <t>（二）城乡居民社会养老保险基金收入</t>
  </si>
  <si>
    <t>二、鹿寨县本级社会保险基金支出合计</t>
  </si>
  <si>
    <t>（一）机关事业单位基本养老保险基金支出</t>
  </si>
  <si>
    <t>（二）城乡居民社会养老保险基金支出</t>
  </si>
  <si>
    <t>三、鹿寨县本级社会保险基金本年收支结余合计</t>
  </si>
  <si>
    <t>四、鹿寨县本级社会保险基金年末累计结余合计</t>
  </si>
  <si>
    <t>鹿寨县本级社会保险基金预算2024年收入预算(草案）</t>
  </si>
  <si>
    <t>鹿寨县本级社会保险基金预算2023年支出预算(草案）</t>
  </si>
  <si>
    <t>鹿寨县国有资本经营预算2024年收入预算(草案）</t>
  </si>
  <si>
    <t>2023年
执行数</t>
  </si>
  <si>
    <t>一、利润收入</t>
  </si>
  <si>
    <t xml:space="preserve">    房地产企业利润收入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</si>
  <si>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</si>
  <si>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</si>
  <si>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</si>
  <si>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</si>
  <si>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</si>
  <si>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</si>
  <si>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国有独资企业产权转让收入</t>
  </si>
  <si>
    <t xml:space="preserve">    厂办大集体产权转让收入</t>
  </si>
  <si>
    <t>四、清算收入</t>
  </si>
  <si>
    <t>五、其他国有资本经营收入</t>
  </si>
  <si>
    <t>鹿寨县国有资本经营收入合计</t>
  </si>
  <si>
    <t>上级补助收入</t>
  </si>
  <si>
    <t>上年结余收入</t>
  </si>
  <si>
    <t>鹿寨县国有资本经营预算2024年支出预算(草案）</t>
  </si>
  <si>
    <t>一、社会保障和就业支出</t>
  </si>
  <si>
    <t>二、国有资本经营预算支出</t>
  </si>
  <si>
    <t>（一）  解决历史遗留问题及改革成本支出</t>
  </si>
  <si>
    <t xml:space="preserve">    厂办大集体改革支出</t>
  </si>
  <si>
    <t xml:space="preserve">    “三供一业”移交补助支出</t>
  </si>
  <si>
    <t xml:space="preserve">    国有企业退休人员社会化管理补助支出</t>
  </si>
  <si>
    <t xml:space="preserve">    国有企业改革成本支出</t>
  </si>
  <si>
    <t xml:space="preserve">    其他解决历史遗留问题及改革成本支出</t>
  </si>
  <si>
    <t xml:space="preserve"> （二） 国有企业资本金注入</t>
  </si>
  <si>
    <t xml:space="preserve">    国有经济结构调整支出</t>
  </si>
  <si>
    <t xml:space="preserve">    公益性设施投资支出</t>
  </si>
  <si>
    <t xml:space="preserve">    其他国有企业资本金注入</t>
  </si>
  <si>
    <t xml:space="preserve"> （三） 国有企业政策性补贴</t>
  </si>
  <si>
    <t xml:space="preserve"> （四） 金融国有资本经营预算支出</t>
  </si>
  <si>
    <t>国有资本经营预算支出合计</t>
  </si>
  <si>
    <t>三、转移性支出</t>
  </si>
  <si>
    <t xml:space="preserve">    国有资本经营预算转移支付支出</t>
  </si>
  <si>
    <t xml:space="preserve">    调出一般公共预算支出</t>
  </si>
  <si>
    <t xml:space="preserve">    年终结转结余</t>
  </si>
  <si>
    <t>鹿寨县本级国有资本经营预算2024年支出预算(草案）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</si>
</sst>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_-* #,##0_-;\-* #,##0_-;_-* &quot;-&quot;_-;_-@_-"/>
    <numFmt numFmtId="178" formatCode="0.0_ "/>
    <numFmt numFmtId="179" formatCode="0_ "/>
    <numFmt numFmtId="180" formatCode="0.00_ "/>
    <numFmt numFmtId="181" formatCode="0.0_);[Red]\(0.0\)"/>
    <numFmt numFmtId="182" formatCode="#,##0_);[Red]\(#,##0\)"/>
    <numFmt numFmtId="183" formatCode="#,##0.0_ "/>
    <numFmt numFmtId="184" formatCode="0_);[Red]\(0\)"/>
  </numFmts>
  <fonts count="54">
    <font>
      <sz val="12"/>
      <name val="宋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b/>
      <sz val="12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b/>
      <sz val="10"/>
      <name val="黑体"/>
      <charset val="134"/>
    </font>
    <font>
      <sz val="11"/>
      <name val="黑体"/>
      <charset val="134"/>
    </font>
    <font>
      <b/>
      <sz val="11"/>
      <name val="黑体"/>
      <charset val="134"/>
    </font>
    <font>
      <b/>
      <sz val="16"/>
      <name val="黑体"/>
      <charset val="134"/>
    </font>
    <font>
      <b/>
      <sz val="14"/>
      <name val="黑体"/>
      <charset val="134"/>
    </font>
    <font>
      <b/>
      <sz val="18"/>
      <color indexed="8"/>
      <name val="宋体"/>
      <charset val="134"/>
    </font>
    <font>
      <sz val="11"/>
      <color indexed="8"/>
      <name val="黑体"/>
      <charset val="134"/>
    </font>
    <font>
      <sz val="16"/>
      <name val="仿宋_GB2312"/>
      <charset val="134"/>
    </font>
    <font>
      <sz val="12"/>
      <name val="Times New Roman"/>
      <charset val="0"/>
    </font>
    <font>
      <b/>
      <sz val="36"/>
      <name val="方正小标宋简体"/>
      <charset val="134"/>
    </font>
    <font>
      <b/>
      <sz val="36"/>
      <name val="宋体"/>
      <charset val="134"/>
    </font>
    <font>
      <b/>
      <sz val="36"/>
      <name val="Times New Roman"/>
      <charset val="0"/>
    </font>
    <font>
      <sz val="24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  <font>
      <sz val="12"/>
      <name val="仿宋_GB2312"/>
      <charset val="134"/>
    </font>
    <font>
      <b/>
      <sz val="9"/>
      <name val="宋体"/>
      <charset val="134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31" fillId="8" borderId="0" applyNumberFormat="0" applyBorder="0" applyAlignment="0" applyProtection="0">
      <alignment vertical="center"/>
    </xf>
    <xf numFmtId="0" fontId="32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3" fillId="17" borderId="14" applyNumberFormat="0" applyAlignment="0" applyProtection="0">
      <alignment vertical="center"/>
    </xf>
    <xf numFmtId="0" fontId="44" fillId="17" borderId="9" applyNumberFormat="0" applyAlignment="0" applyProtection="0">
      <alignment vertical="center"/>
    </xf>
    <xf numFmtId="0" fontId="45" fillId="18" borderId="15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0" fillId="0" borderId="0"/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0" borderId="0"/>
    <xf numFmtId="0" fontId="34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11" fillId="0" borderId="0">
      <alignment vertical="center"/>
    </xf>
    <xf numFmtId="0" fontId="3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43" fontId="0" fillId="0" borderId="0" applyFont="0" applyFill="0" applyBorder="0" applyAlignment="0" applyProtection="0">
      <alignment vertical="center"/>
    </xf>
    <xf numFmtId="0" fontId="17" fillId="0" borderId="0"/>
    <xf numFmtId="43" fontId="11" fillId="0" borderId="0" applyFont="0" applyFill="0" applyBorder="0" applyAlignment="0" applyProtection="0">
      <alignment vertical="center"/>
    </xf>
    <xf numFmtId="0" fontId="17" fillId="0" borderId="0"/>
    <xf numFmtId="43" fontId="0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42" fontId="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51" fillId="0" borderId="0"/>
    <xf numFmtId="0" fontId="0" fillId="0" borderId="0"/>
  </cellStyleXfs>
  <cellXfs count="373">
    <xf numFmtId="0" fontId="0" fillId="0" borderId="0" xfId="0">
      <alignment vertical="center"/>
    </xf>
    <xf numFmtId="0" fontId="1" fillId="0" borderId="0" xfId="68" applyFont="1" applyFill="1" applyBorder="1" applyAlignment="1">
      <alignment horizontal="center" vertical="center" wrapText="1"/>
    </xf>
    <xf numFmtId="0" fontId="2" fillId="0" borderId="1" xfId="68" applyFont="1" applyFill="1" applyBorder="1" applyAlignment="1">
      <alignment horizontal="right" vertical="center" wrapText="1"/>
    </xf>
    <xf numFmtId="0" fontId="3" fillId="0" borderId="2" xfId="87" applyFont="1" applyBorder="1" applyAlignment="1">
      <alignment horizontal="center" vertical="center"/>
    </xf>
    <xf numFmtId="0" fontId="3" fillId="0" borderId="3" xfId="85" applyFont="1" applyBorder="1" applyAlignment="1">
      <alignment horizontal="center" vertical="center" wrapText="1"/>
    </xf>
    <xf numFmtId="0" fontId="3" fillId="0" borderId="4" xfId="85" applyFont="1" applyBorder="1" applyAlignment="1">
      <alignment horizontal="center" vertical="center"/>
    </xf>
    <xf numFmtId="0" fontId="3" fillId="0" borderId="5" xfId="85" applyFont="1" applyBorder="1" applyAlignment="1">
      <alignment horizontal="center" vertical="center"/>
    </xf>
    <xf numFmtId="0" fontId="3" fillId="0" borderId="6" xfId="85" applyFont="1" applyBorder="1" applyAlignment="1">
      <alignment horizontal="center" vertical="center"/>
    </xf>
    <xf numFmtId="0" fontId="3" fillId="0" borderId="7" xfId="85" applyFont="1" applyBorder="1" applyAlignment="1">
      <alignment horizontal="center" vertical="center" wrapText="1"/>
    </xf>
    <xf numFmtId="177" fontId="3" fillId="0" borderId="3" xfId="84" applyNumberFormat="1" applyFont="1" applyBorder="1" applyAlignment="1">
      <alignment horizontal="center" vertical="center" wrapText="1"/>
    </xf>
    <xf numFmtId="177" fontId="3" fillId="0" borderId="4" xfId="84" applyNumberFormat="1" applyFont="1" applyBorder="1" applyAlignment="1">
      <alignment horizontal="center" vertical="center" wrapText="1"/>
    </xf>
    <xf numFmtId="177" fontId="3" fillId="0" borderId="6" xfId="84" applyNumberFormat="1" applyFont="1" applyBorder="1" applyAlignment="1">
      <alignment horizontal="center" vertical="center" wrapText="1"/>
    </xf>
    <xf numFmtId="0" fontId="3" fillId="0" borderId="8" xfId="85" applyFont="1" applyBorder="1" applyAlignment="1">
      <alignment horizontal="center" vertical="center" wrapText="1"/>
    </xf>
    <xf numFmtId="177" fontId="3" fillId="0" borderId="8" xfId="84" applyNumberFormat="1" applyFont="1" applyBorder="1" applyAlignment="1">
      <alignment horizontal="center" vertical="center" wrapText="1"/>
    </xf>
    <xf numFmtId="176" fontId="3" fillId="0" borderId="2" xfId="84" applyNumberFormat="1" applyFont="1" applyBorder="1" applyAlignment="1">
      <alignment horizontal="center" vertical="center"/>
    </xf>
    <xf numFmtId="177" fontId="3" fillId="0" borderId="2" xfId="84" applyNumberFormat="1" applyFont="1" applyBorder="1" applyAlignment="1">
      <alignment horizontal="center" vertical="center"/>
    </xf>
    <xf numFmtId="0" fontId="4" fillId="0" borderId="2" xfId="69" applyFont="1" applyFill="1" applyBorder="1" applyAlignment="1">
      <alignment horizontal="left" vertical="center" wrapText="1"/>
    </xf>
    <xf numFmtId="0" fontId="3" fillId="0" borderId="2" xfId="62" applyNumberFormat="1" applyFont="1" applyFill="1" applyBorder="1" applyAlignment="1">
      <alignment horizontal="right" vertical="center"/>
    </xf>
    <xf numFmtId="178" fontId="4" fillId="0" borderId="8" xfId="67" applyNumberFormat="1" applyFont="1" applyFill="1" applyBorder="1" applyAlignment="1">
      <alignment horizontal="center" vertical="center" wrapText="1"/>
    </xf>
    <xf numFmtId="0" fontId="3" fillId="0" borderId="2" xfId="69" applyFont="1" applyFill="1" applyBorder="1" applyAlignment="1">
      <alignment horizontal="left" vertical="center" wrapText="1"/>
    </xf>
    <xf numFmtId="179" fontId="3" fillId="0" borderId="2" xfId="62" applyNumberFormat="1" applyFont="1" applyFill="1" applyBorder="1" applyAlignment="1">
      <alignment horizontal="right" vertical="center"/>
    </xf>
    <xf numFmtId="178" fontId="4" fillId="0" borderId="8" xfId="67" applyNumberFormat="1" applyFont="1" applyFill="1" applyBorder="1" applyAlignment="1">
      <alignment horizontal="right" vertical="center" wrapText="1"/>
    </xf>
    <xf numFmtId="179" fontId="3" fillId="0" borderId="2" xfId="78" applyNumberFormat="1" applyFont="1" applyFill="1" applyBorder="1" applyAlignment="1">
      <alignment vertical="center"/>
    </xf>
    <xf numFmtId="0" fontId="4" fillId="0" borderId="2" xfId="69" applyFont="1" applyFill="1" applyBorder="1" applyAlignment="1">
      <alignment horizontal="center" vertical="center" wrapText="1"/>
    </xf>
    <xf numFmtId="0" fontId="4" fillId="0" borderId="4" xfId="67" applyFont="1" applyFill="1" applyBorder="1" applyAlignment="1">
      <alignment horizontal="left" vertical="center" wrapText="1"/>
    </xf>
    <xf numFmtId="0" fontId="4" fillId="0" borderId="2" xfId="67" applyFont="1" applyFill="1" applyBorder="1" applyAlignment="1">
      <alignment horizontal="center" vertical="center" wrapText="1"/>
    </xf>
    <xf numFmtId="0" fontId="4" fillId="2" borderId="2" xfId="67" applyFont="1" applyFill="1" applyBorder="1" applyAlignment="1">
      <alignment horizontal="center" vertical="center" wrapText="1"/>
    </xf>
    <xf numFmtId="0" fontId="4" fillId="3" borderId="2" xfId="67" applyNumberFormat="1" applyFont="1" applyFill="1" applyBorder="1" applyAlignment="1">
      <alignment horizontal="right" vertical="center" wrapText="1"/>
    </xf>
    <xf numFmtId="179" fontId="4" fillId="3" borderId="2" xfId="67" applyNumberFormat="1" applyFont="1" applyFill="1" applyBorder="1" applyAlignment="1">
      <alignment horizontal="right" vertical="center" wrapText="1"/>
    </xf>
    <xf numFmtId="178" fontId="4" fillId="3" borderId="8" xfId="67" applyNumberFormat="1" applyFont="1" applyFill="1" applyBorder="1" applyAlignment="1">
      <alignment horizontal="right" vertical="center" wrapText="1"/>
    </xf>
    <xf numFmtId="0" fontId="5" fillId="0" borderId="0" xfId="78" applyFont="1" applyFill="1"/>
    <xf numFmtId="176" fontId="5" fillId="0" borderId="0" xfId="78" applyNumberFormat="1" applyFont="1" applyFill="1"/>
    <xf numFmtId="0" fontId="6" fillId="0" borderId="0" xfId="66" applyFont="1" applyFill="1" applyBorder="1" applyAlignment="1">
      <alignment horizontal="center" vertical="center" wrapText="1"/>
    </xf>
    <xf numFmtId="0" fontId="7" fillId="0" borderId="0" xfId="66" applyFont="1">
      <alignment vertical="center"/>
    </xf>
    <xf numFmtId="0" fontId="7" fillId="0" borderId="1" xfId="66" applyFont="1" applyFill="1" applyBorder="1" applyAlignment="1">
      <alignment horizontal="right" vertical="center" wrapText="1"/>
    </xf>
    <xf numFmtId="0" fontId="7" fillId="0" borderId="1" xfId="66" applyFont="1" applyFill="1" applyBorder="1" applyAlignment="1">
      <alignment vertical="center"/>
    </xf>
    <xf numFmtId="0" fontId="8" fillId="0" borderId="2" xfId="85" applyFont="1" applyBorder="1" applyAlignment="1">
      <alignment horizontal="center" vertical="center"/>
    </xf>
    <xf numFmtId="0" fontId="8" fillId="0" borderId="3" xfId="85" applyFont="1" applyBorder="1" applyAlignment="1">
      <alignment horizontal="center" vertical="center" wrapText="1"/>
    </xf>
    <xf numFmtId="0" fontId="8" fillId="0" borderId="7" xfId="62" applyFont="1" applyBorder="1" applyAlignment="1">
      <alignment horizontal="center" vertical="center"/>
    </xf>
    <xf numFmtId="177" fontId="8" fillId="0" borderId="2" xfId="84" applyNumberFormat="1" applyFont="1" applyBorder="1" applyAlignment="1">
      <alignment horizontal="center" vertical="center" wrapText="1"/>
    </xf>
    <xf numFmtId="0" fontId="8" fillId="0" borderId="8" xfId="62" applyFont="1" applyBorder="1" applyAlignment="1">
      <alignment horizontal="center" vertical="center"/>
    </xf>
    <xf numFmtId="177" fontId="8" fillId="0" borderId="2" xfId="84" applyNumberFormat="1" applyFont="1" applyBorder="1" applyAlignment="1">
      <alignment horizontal="center" vertical="center"/>
    </xf>
    <xf numFmtId="0" fontId="7" fillId="0" borderId="2" xfId="65" applyFont="1" applyFill="1" applyBorder="1" applyAlignment="1">
      <alignment horizontal="left" vertical="center" wrapText="1"/>
    </xf>
    <xf numFmtId="0" fontId="0" fillId="0" borderId="2" xfId="62" applyNumberFormat="1" applyFont="1" applyFill="1" applyBorder="1" applyAlignment="1">
      <alignment horizontal="right" vertical="center"/>
    </xf>
    <xf numFmtId="179" fontId="0" fillId="0" borderId="2" xfId="62" applyNumberFormat="1" applyFont="1" applyFill="1" applyBorder="1" applyAlignment="1">
      <alignment horizontal="right" vertical="center"/>
    </xf>
    <xf numFmtId="178" fontId="0" fillId="0" borderId="2" xfId="62" applyNumberFormat="1" applyFont="1" applyFill="1" applyBorder="1" applyAlignment="1">
      <alignment horizontal="right" vertical="center"/>
    </xf>
    <xf numFmtId="0" fontId="7" fillId="0" borderId="0" xfId="66" applyFont="1" applyFill="1">
      <alignment vertical="center"/>
    </xf>
    <xf numFmtId="179" fontId="8" fillId="0" borderId="2" xfId="62" applyNumberFormat="1" applyFont="1" applyFill="1" applyBorder="1" applyAlignment="1">
      <alignment horizontal="right" vertical="center"/>
    </xf>
    <xf numFmtId="178" fontId="8" fillId="0" borderId="2" xfId="62" applyNumberFormat="1" applyFont="1" applyFill="1" applyBorder="1" applyAlignment="1">
      <alignment horizontal="right" vertical="center"/>
    </xf>
    <xf numFmtId="0" fontId="9" fillId="2" borderId="2" xfId="65" applyFont="1" applyFill="1" applyBorder="1" applyAlignment="1">
      <alignment horizontal="center" vertical="center" wrapText="1"/>
    </xf>
    <xf numFmtId="0" fontId="8" fillId="2" borderId="2" xfId="62" applyNumberFormat="1" applyFont="1" applyFill="1" applyBorder="1" applyAlignment="1">
      <alignment horizontal="right" vertical="center"/>
    </xf>
    <xf numFmtId="179" fontId="8" fillId="2" borderId="2" xfId="62" applyNumberFormat="1" applyFont="1" applyFill="1" applyBorder="1" applyAlignment="1">
      <alignment horizontal="right" vertical="center"/>
    </xf>
    <xf numFmtId="178" fontId="8" fillId="2" borderId="2" xfId="62" applyNumberFormat="1" applyFont="1" applyFill="1" applyBorder="1" applyAlignment="1">
      <alignment horizontal="right" vertical="center"/>
    </xf>
    <xf numFmtId="0" fontId="9" fillId="0" borderId="0" xfId="66" applyFont="1">
      <alignment vertical="center"/>
    </xf>
    <xf numFmtId="0" fontId="0" fillId="0" borderId="0" xfId="77" applyFont="1"/>
    <xf numFmtId="0" fontId="0" fillId="0" borderId="0" xfId="62" applyFont="1">
      <alignment vertical="center"/>
    </xf>
    <xf numFmtId="176" fontId="0" fillId="0" borderId="0" xfId="62" applyNumberFormat="1" applyFont="1">
      <alignment vertical="center"/>
    </xf>
    <xf numFmtId="0" fontId="7" fillId="0" borderId="0" xfId="66" applyFont="1" applyBorder="1">
      <alignment vertical="center"/>
    </xf>
    <xf numFmtId="0" fontId="8" fillId="0" borderId="0" xfId="76" applyFont="1" applyAlignment="1">
      <alignment horizontal="center" vertical="center"/>
    </xf>
    <xf numFmtId="0" fontId="0" fillId="0" borderId="0" xfId="76" applyFont="1" applyAlignment="1">
      <alignment vertical="center"/>
    </xf>
    <xf numFmtId="0" fontId="0" fillId="0" borderId="0" xfId="76" applyFont="1" applyAlignment="1">
      <alignment horizontal="right" vertical="center"/>
    </xf>
    <xf numFmtId="0" fontId="0" fillId="0" borderId="2" xfId="76" applyFont="1" applyBorder="1" applyAlignment="1">
      <alignment horizontal="center" vertical="center"/>
    </xf>
    <xf numFmtId="0" fontId="10" fillId="0" borderId="3" xfId="86" applyFont="1" applyFill="1" applyBorder="1" applyAlignment="1">
      <alignment horizontal="center" vertical="center" wrapText="1"/>
    </xf>
    <xf numFmtId="0" fontId="0" fillId="0" borderId="2" xfId="86" applyFont="1" applyBorder="1" applyAlignment="1">
      <alignment horizontal="center" vertical="center"/>
    </xf>
    <xf numFmtId="0" fontId="10" fillId="0" borderId="7" xfId="86" applyFont="1" applyFill="1" applyBorder="1" applyAlignment="1">
      <alignment horizontal="center" vertical="center" wrapText="1"/>
    </xf>
    <xf numFmtId="41" fontId="0" fillId="0" borderId="2" xfId="43" applyNumberFormat="1" applyFont="1" applyBorder="1" applyAlignment="1">
      <alignment horizontal="center" vertical="center" wrapText="1"/>
    </xf>
    <xf numFmtId="0" fontId="10" fillId="0" borderId="8" xfId="86" applyFont="1" applyFill="1" applyBorder="1" applyAlignment="1">
      <alignment horizontal="center" vertical="center" wrapText="1"/>
    </xf>
    <xf numFmtId="41" fontId="0" fillId="0" borderId="2" xfId="43" applyNumberFormat="1" applyFont="1" applyBorder="1" applyAlignment="1">
      <alignment horizontal="center" vertical="center"/>
    </xf>
    <xf numFmtId="0" fontId="7" fillId="2" borderId="2" xfId="76" applyFont="1" applyFill="1" applyBorder="1" applyAlignment="1">
      <alignment vertical="center" wrapText="1"/>
    </xf>
    <xf numFmtId="176" fontId="0" fillId="2" borderId="2" xfId="43" applyNumberFormat="1" applyFont="1" applyFill="1" applyBorder="1" applyAlignment="1">
      <alignment horizontal="right" vertical="center"/>
    </xf>
    <xf numFmtId="180" fontId="0" fillId="2" borderId="2" xfId="43" applyNumberFormat="1" applyFont="1" applyFill="1" applyBorder="1" applyAlignment="1">
      <alignment horizontal="right" vertical="center"/>
    </xf>
    <xf numFmtId="0" fontId="7" fillId="0" borderId="2" xfId="76" applyFont="1" applyFill="1" applyBorder="1" applyAlignment="1">
      <alignment horizontal="justify" vertical="center" wrapText="1"/>
    </xf>
    <xf numFmtId="176" fontId="0" fillId="0" borderId="2" xfId="43" applyNumberFormat="1" applyFont="1" applyFill="1" applyBorder="1" applyAlignment="1">
      <alignment horizontal="right" vertical="center"/>
    </xf>
    <xf numFmtId="180" fontId="0" fillId="0" borderId="2" xfId="43" applyNumberFormat="1" applyFont="1" applyFill="1" applyBorder="1" applyAlignment="1">
      <alignment horizontal="right" vertical="center"/>
    </xf>
    <xf numFmtId="0" fontId="0" fillId="0" borderId="2" xfId="76" applyFont="1" applyFill="1" applyBorder="1" applyAlignment="1">
      <alignment horizontal="justify" vertical="center" wrapText="1"/>
    </xf>
    <xf numFmtId="176" fontId="0" fillId="0" borderId="2" xfId="6" applyNumberFormat="1" applyFont="1" applyFill="1" applyBorder="1" applyAlignment="1">
      <alignment horizontal="right" vertical="center"/>
    </xf>
    <xf numFmtId="180" fontId="0" fillId="0" borderId="2" xfId="6" applyNumberFormat="1" applyFont="1" applyFill="1" applyBorder="1" applyAlignment="1">
      <alignment horizontal="right" vertical="center"/>
    </xf>
    <xf numFmtId="0" fontId="7" fillId="2" borderId="2" xfId="76" applyFont="1" applyFill="1" applyBorder="1" applyAlignment="1">
      <alignment horizontal="justify" vertical="center" wrapText="1"/>
    </xf>
    <xf numFmtId="176" fontId="0" fillId="2" borderId="2" xfId="6" applyNumberFormat="1" applyFont="1" applyFill="1" applyBorder="1" applyAlignment="1">
      <alignment horizontal="right" vertical="center"/>
    </xf>
    <xf numFmtId="180" fontId="0" fillId="2" borderId="2" xfId="6" applyNumberFormat="1" applyFont="1" applyFill="1" applyBorder="1" applyAlignment="1">
      <alignment horizontal="right" vertical="center"/>
    </xf>
    <xf numFmtId="176" fontId="7" fillId="2" borderId="2" xfId="85" applyNumberFormat="1" applyFont="1" applyFill="1" applyBorder="1" applyAlignment="1" applyProtection="1">
      <alignment horizontal="right" vertical="center"/>
    </xf>
    <xf numFmtId="0" fontId="0" fillId="0" borderId="0" xfId="76" applyFont="1" applyBorder="1" applyAlignment="1">
      <alignment horizontal="left" vertical="center" wrapText="1"/>
    </xf>
    <xf numFmtId="176" fontId="0" fillId="2" borderId="2" xfId="86" applyNumberFormat="1" applyFont="1" applyFill="1" applyBorder="1" applyAlignment="1" applyProtection="1">
      <alignment horizontal="right" vertical="center"/>
    </xf>
    <xf numFmtId="176" fontId="7" fillId="2" borderId="2" xfId="86" applyNumberFormat="1" applyFont="1" applyFill="1" applyBorder="1" applyAlignment="1" applyProtection="1">
      <alignment horizontal="right" vertical="center"/>
    </xf>
    <xf numFmtId="0" fontId="11" fillId="0" borderId="0" xfId="59">
      <alignment vertical="center"/>
    </xf>
    <xf numFmtId="181" fontId="11" fillId="0" borderId="0" xfId="59" applyNumberFormat="1">
      <alignment vertical="center"/>
    </xf>
    <xf numFmtId="0" fontId="12" fillId="0" borderId="0" xfId="59" applyFont="1" applyAlignment="1">
      <alignment horizontal="center" vertical="center"/>
    </xf>
    <xf numFmtId="0" fontId="3" fillId="0" borderId="0" xfId="59" applyFont="1">
      <alignment vertical="center"/>
    </xf>
    <xf numFmtId="181" fontId="3" fillId="0" borderId="0" xfId="59" applyNumberFormat="1" applyFont="1" applyAlignment="1">
      <alignment horizontal="right" vertical="center"/>
    </xf>
    <xf numFmtId="0" fontId="13" fillId="0" borderId="2" xfId="59" applyFont="1" applyBorder="1" applyAlignment="1">
      <alignment horizontal="center" vertical="center"/>
    </xf>
    <xf numFmtId="181" fontId="13" fillId="0" borderId="2" xfId="59" applyNumberFormat="1" applyFont="1" applyBorder="1" applyAlignment="1">
      <alignment horizontal="center" vertical="center"/>
    </xf>
    <xf numFmtId="0" fontId="13" fillId="0" borderId="0" xfId="59" applyFont="1" applyAlignment="1">
      <alignment horizontal="center" vertical="center"/>
    </xf>
    <xf numFmtId="0" fontId="3" fillId="0" borderId="2" xfId="59" applyFont="1" applyBorder="1" applyAlignment="1">
      <alignment horizontal="center" vertical="center"/>
    </xf>
    <xf numFmtId="176" fontId="3" fillId="0" borderId="2" xfId="59" applyNumberFormat="1" applyFont="1" applyBorder="1">
      <alignment vertical="center"/>
    </xf>
    <xf numFmtId="181" fontId="3" fillId="0" borderId="2" xfId="59" applyNumberFormat="1" applyFont="1" applyBorder="1">
      <alignment vertical="center"/>
    </xf>
    <xf numFmtId="179" fontId="14" fillId="0" borderId="0" xfId="9" applyNumberFormat="1" applyFont="1" applyFill="1" applyAlignment="1">
      <alignment horizontal="center" vertical="center"/>
    </xf>
    <xf numFmtId="179" fontId="0" fillId="0" borderId="0" xfId="9" applyNumberFormat="1" applyFont="1" applyFill="1" applyAlignment="1">
      <alignment horizontal="left" vertical="center"/>
    </xf>
    <xf numFmtId="179" fontId="0" fillId="0" borderId="0" xfId="9" applyNumberFormat="1" applyFont="1" applyFill="1" applyAlignment="1">
      <alignment horizontal="center" vertical="center"/>
    </xf>
    <xf numFmtId="178" fontId="0" fillId="0" borderId="0" xfId="9" applyNumberFormat="1" applyFont="1" applyFill="1" applyAlignment="1">
      <alignment horizontal="center" vertical="center"/>
    </xf>
    <xf numFmtId="179" fontId="8" fillId="0" borderId="2" xfId="9" applyNumberFormat="1" applyFont="1" applyFill="1" applyBorder="1" applyAlignment="1">
      <alignment horizontal="center" vertical="center"/>
    </xf>
    <xf numFmtId="179" fontId="8" fillId="0" borderId="4" xfId="9" applyNumberFormat="1" applyFont="1" applyFill="1" applyBorder="1" applyAlignment="1">
      <alignment horizontal="center" vertical="center"/>
    </xf>
    <xf numFmtId="179" fontId="8" fillId="0" borderId="5" xfId="9" applyNumberFormat="1" applyFont="1" applyFill="1" applyBorder="1" applyAlignment="1">
      <alignment horizontal="center" vertical="center"/>
    </xf>
    <xf numFmtId="179" fontId="8" fillId="0" borderId="6" xfId="9" applyNumberFormat="1" applyFont="1" applyFill="1" applyBorder="1" applyAlignment="1">
      <alignment horizontal="center" vertical="center"/>
    </xf>
    <xf numFmtId="179" fontId="8" fillId="0" borderId="3" xfId="9" applyNumberFormat="1" applyFont="1" applyFill="1" applyBorder="1" applyAlignment="1">
      <alignment horizontal="center" vertical="center"/>
    </xf>
    <xf numFmtId="178" fontId="8" fillId="0" borderId="3" xfId="9" applyNumberFormat="1" applyFont="1" applyFill="1" applyBorder="1" applyAlignment="1">
      <alignment horizontal="center" vertical="center"/>
    </xf>
    <xf numFmtId="179" fontId="8" fillId="0" borderId="2" xfId="9" applyNumberFormat="1" applyFont="1" applyFill="1" applyBorder="1" applyAlignment="1">
      <alignment horizontal="center" vertical="center" wrapText="1"/>
    </xf>
    <xf numFmtId="179" fontId="8" fillId="0" borderId="8" xfId="9" applyNumberFormat="1" applyFont="1" applyFill="1" applyBorder="1" applyAlignment="1">
      <alignment horizontal="center" vertical="center"/>
    </xf>
    <xf numFmtId="178" fontId="8" fillId="0" borderId="8" xfId="9" applyNumberFormat="1" applyFont="1" applyFill="1" applyBorder="1" applyAlignment="1">
      <alignment horizontal="center" vertical="center"/>
    </xf>
    <xf numFmtId="178" fontId="8" fillId="0" borderId="2" xfId="9" applyNumberFormat="1" applyFont="1" applyFill="1" applyBorder="1" applyAlignment="1">
      <alignment horizontal="center" vertical="center"/>
    </xf>
    <xf numFmtId="179" fontId="15" fillId="2" borderId="2" xfId="9" applyNumberFormat="1" applyFont="1" applyFill="1" applyBorder="1" applyAlignment="1" applyProtection="1">
      <alignment horizontal="left" vertical="center"/>
      <protection locked="0"/>
    </xf>
    <xf numFmtId="176" fontId="15" fillId="2" borderId="2" xfId="63" applyNumberFormat="1" applyFont="1" applyFill="1" applyBorder="1" applyAlignment="1">
      <alignment vertical="center"/>
    </xf>
    <xf numFmtId="178" fontId="0" fillId="2" borderId="2" xfId="9" applyNumberFormat="1" applyFont="1" applyFill="1" applyBorder="1" applyAlignment="1">
      <alignment horizontal="right" vertical="center"/>
    </xf>
    <xf numFmtId="179" fontId="8" fillId="2" borderId="2" xfId="9" applyNumberFormat="1" applyFont="1" applyFill="1" applyBorder="1" applyAlignment="1">
      <alignment horizontal="center" vertical="center"/>
    </xf>
    <xf numFmtId="178" fontId="8" fillId="2" borderId="2" xfId="9" applyNumberFormat="1" applyFont="1" applyFill="1" applyBorder="1" applyAlignment="1">
      <alignment horizontal="center" vertical="center"/>
    </xf>
    <xf numFmtId="179" fontId="10" fillId="0" borderId="2" xfId="9" applyNumberFormat="1" applyFont="1" applyFill="1" applyBorder="1" applyAlignment="1" applyProtection="1">
      <alignment horizontal="left" vertical="center"/>
      <protection locked="0"/>
    </xf>
    <xf numFmtId="3" fontId="10" fillId="0" borderId="2" xfId="63" applyNumberFormat="1" applyFont="1" applyFill="1" applyBorder="1" applyAlignment="1">
      <alignment vertical="center"/>
    </xf>
    <xf numFmtId="176" fontId="10" fillId="0" borderId="2" xfId="63" applyNumberFormat="1" applyFont="1" applyFill="1" applyBorder="1" applyAlignment="1">
      <alignment vertical="center"/>
    </xf>
    <xf numFmtId="178" fontId="0" fillId="0" borderId="2" xfId="9" applyNumberFormat="1" applyFont="1" applyFill="1" applyBorder="1" applyAlignment="1">
      <alignment horizontal="right" vertical="center"/>
    </xf>
    <xf numFmtId="179" fontId="0" fillId="0" borderId="2" xfId="9" applyNumberFormat="1" applyFont="1" applyFill="1" applyBorder="1" applyAlignment="1">
      <alignment horizontal="center" vertical="center"/>
    </xf>
    <xf numFmtId="178" fontId="0" fillId="0" borderId="2" xfId="9" applyNumberFormat="1" applyFont="1" applyFill="1" applyBorder="1" applyAlignment="1">
      <alignment horizontal="center" vertical="center"/>
    </xf>
    <xf numFmtId="179" fontId="8" fillId="2" borderId="2" xfId="9" applyNumberFormat="1" applyFont="1" applyFill="1" applyBorder="1" applyAlignment="1" applyProtection="1">
      <alignment vertical="center"/>
      <protection locked="0"/>
    </xf>
    <xf numFmtId="176" fontId="9" fillId="2" borderId="2" xfId="9" applyNumberFormat="1" applyFont="1" applyFill="1" applyBorder="1" applyAlignment="1">
      <alignment horizontal="right" vertical="center"/>
    </xf>
    <xf numFmtId="178" fontId="0" fillId="2" borderId="2" xfId="9" applyNumberFormat="1" applyFont="1" applyFill="1" applyBorder="1" applyAlignment="1">
      <alignment horizontal="right"/>
    </xf>
    <xf numFmtId="176" fontId="0" fillId="2" borderId="2" xfId="63" applyNumberFormat="1" applyFont="1" applyFill="1" applyBorder="1" applyAlignment="1">
      <alignment horizontal="right"/>
    </xf>
    <xf numFmtId="178" fontId="8" fillId="2" borderId="2" xfId="9" applyNumberFormat="1" applyFont="1" applyFill="1" applyBorder="1" applyAlignment="1">
      <alignment horizontal="right"/>
    </xf>
    <xf numFmtId="179" fontId="0" fillId="0" borderId="2" xfId="9" applyNumberFormat="1" applyFont="1" applyFill="1" applyBorder="1" applyAlignment="1" applyProtection="1">
      <alignment vertical="center"/>
      <protection locked="0"/>
    </xf>
    <xf numFmtId="182" fontId="7" fillId="0" borderId="2" xfId="63" applyNumberFormat="1" applyFont="1" applyFill="1" applyBorder="1" applyAlignment="1">
      <alignment horizontal="right"/>
    </xf>
    <xf numFmtId="178" fontId="0" fillId="0" borderId="2" xfId="9" applyNumberFormat="1" applyFont="1" applyFill="1" applyBorder="1" applyAlignment="1">
      <alignment horizontal="right"/>
    </xf>
    <xf numFmtId="176" fontId="0" fillId="0" borderId="2" xfId="63" applyNumberFormat="1" applyFont="1" applyFill="1" applyBorder="1" applyAlignment="1">
      <alignment horizontal="right"/>
    </xf>
    <xf numFmtId="178" fontId="8" fillId="0" borderId="2" xfId="9" applyNumberFormat="1" applyFont="1" applyFill="1" applyBorder="1" applyAlignment="1">
      <alignment horizontal="right"/>
    </xf>
    <xf numFmtId="176" fontId="7" fillId="0" borderId="2" xfId="9" applyNumberFormat="1" applyFont="1" applyFill="1" applyBorder="1" applyAlignment="1">
      <alignment horizontal="right" vertical="center"/>
    </xf>
    <xf numFmtId="176" fontId="0" fillId="0" borderId="2" xfId="9" applyNumberFormat="1" applyFont="1" applyFill="1" applyBorder="1" applyAlignment="1">
      <alignment horizontal="right" vertical="center"/>
    </xf>
    <xf numFmtId="0" fontId="0" fillId="0" borderId="0" xfId="72" applyFont="1"/>
    <xf numFmtId="178" fontId="8" fillId="0" borderId="2" xfId="9" applyNumberFormat="1" applyFont="1" applyFill="1" applyBorder="1" applyAlignment="1">
      <alignment horizontal="right" vertical="center"/>
    </xf>
    <xf numFmtId="179" fontId="14" fillId="0" borderId="0" xfId="9" applyNumberFormat="1" applyFont="1" applyFill="1" applyAlignment="1">
      <alignment horizontal="center"/>
    </xf>
    <xf numFmtId="179" fontId="0" fillId="0" borderId="0" xfId="9" applyNumberFormat="1" applyFont="1" applyFill="1" applyAlignment="1"/>
    <xf numFmtId="179" fontId="0" fillId="0" borderId="0" xfId="9" applyNumberFormat="1" applyFont="1" applyFill="1" applyAlignment="1">
      <alignment horizontal="center"/>
    </xf>
    <xf numFmtId="178" fontId="0" fillId="0" borderId="0" xfId="9" applyNumberFormat="1" applyFont="1" applyFill="1" applyAlignment="1">
      <alignment horizontal="center"/>
    </xf>
    <xf numFmtId="178" fontId="8" fillId="0" borderId="2" xfId="9" applyNumberFormat="1" applyFont="1" applyFill="1" applyBorder="1" applyAlignment="1">
      <alignment horizontal="center" vertical="center" wrapText="1"/>
    </xf>
    <xf numFmtId="179" fontId="0" fillId="2" borderId="2" xfId="9" applyNumberFormat="1" applyFont="1" applyFill="1" applyBorder="1" applyAlignment="1" applyProtection="1">
      <alignment vertical="center"/>
      <protection locked="0"/>
    </xf>
    <xf numFmtId="182" fontId="7" fillId="2" borderId="2" xfId="63" applyNumberFormat="1" applyFont="1" applyFill="1" applyBorder="1" applyAlignment="1">
      <alignment horizontal="right"/>
    </xf>
    <xf numFmtId="3" fontId="10" fillId="3" borderId="2" xfId="85" applyNumberFormat="1" applyFont="1" applyFill="1" applyBorder="1" applyAlignment="1" applyProtection="1">
      <alignment horizontal="left" vertical="center"/>
    </xf>
    <xf numFmtId="176" fontId="0" fillId="3" borderId="2" xfId="63" applyNumberFormat="1" applyFont="1" applyFill="1" applyBorder="1" applyAlignment="1">
      <alignment horizontal="right"/>
    </xf>
    <xf numFmtId="178" fontId="0" fillId="3" borderId="2" xfId="9" applyNumberFormat="1" applyFont="1" applyFill="1" applyBorder="1" applyAlignment="1">
      <alignment horizontal="right"/>
    </xf>
    <xf numFmtId="3" fontId="10" fillId="0" borderId="2" xfId="85" applyNumberFormat="1" applyFont="1" applyFill="1" applyBorder="1" applyAlignment="1" applyProtection="1">
      <alignment horizontal="left" vertical="center"/>
    </xf>
    <xf numFmtId="182" fontId="0" fillId="0" borderId="2" xfId="64" applyNumberFormat="1" applyFont="1" applyFill="1" applyBorder="1" applyAlignment="1">
      <alignment horizontal="right"/>
    </xf>
    <xf numFmtId="182" fontId="0" fillId="2" borderId="2" xfId="63" applyNumberFormat="1" applyFont="1" applyFill="1" applyBorder="1" applyAlignment="1">
      <alignment horizontal="right"/>
    </xf>
    <xf numFmtId="3" fontId="10" fillId="4" borderId="2" xfId="85" applyNumberFormat="1" applyFont="1" applyFill="1" applyBorder="1" applyAlignment="1" applyProtection="1">
      <alignment horizontal="left" vertical="center"/>
    </xf>
    <xf numFmtId="182" fontId="7" fillId="4" borderId="2" xfId="64" applyNumberFormat="1" applyFont="1" applyFill="1" applyBorder="1" applyAlignment="1">
      <alignment horizontal="right"/>
    </xf>
    <xf numFmtId="176" fontId="0" fillId="4" borderId="2" xfId="63" applyNumberFormat="1" applyFont="1" applyFill="1" applyBorder="1" applyAlignment="1">
      <alignment horizontal="right"/>
    </xf>
    <xf numFmtId="178" fontId="0" fillId="4" borderId="2" xfId="9" applyNumberFormat="1" applyFont="1" applyFill="1" applyBorder="1" applyAlignment="1">
      <alignment horizontal="right"/>
    </xf>
    <xf numFmtId="182" fontId="0" fillId="3" borderId="2" xfId="64" applyNumberFormat="1" applyFont="1" applyFill="1" applyBorder="1" applyAlignment="1">
      <alignment horizontal="right"/>
    </xf>
    <xf numFmtId="0" fontId="10" fillId="0" borderId="2" xfId="85" applyFont="1" applyBorder="1" applyAlignment="1">
      <alignment horizontal="left" vertical="center"/>
    </xf>
    <xf numFmtId="3" fontId="10" fillId="4" borderId="2" xfId="85" applyNumberFormat="1" applyFont="1" applyFill="1" applyBorder="1" applyAlignment="1" applyProtection="1">
      <alignment vertical="center"/>
    </xf>
    <xf numFmtId="0" fontId="16" fillId="0" borderId="2" xfId="85" applyFont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0" borderId="2" xfId="85" applyFont="1" applyFill="1" applyBorder="1" applyAlignment="1">
      <alignment horizontal="left" vertical="center"/>
    </xf>
    <xf numFmtId="182" fontId="7" fillId="4" borderId="2" xfId="63" applyNumberFormat="1" applyFont="1" applyFill="1" applyBorder="1" applyAlignment="1">
      <alignment horizontal="right"/>
    </xf>
    <xf numFmtId="182" fontId="7" fillId="0" borderId="2" xfId="64" applyNumberFormat="1" applyFont="1" applyFill="1" applyBorder="1" applyAlignment="1">
      <alignment horizontal="right"/>
    </xf>
    <xf numFmtId="182" fontId="0" fillId="4" borderId="2" xfId="63" applyNumberFormat="1" applyFont="1" applyFill="1" applyBorder="1" applyAlignment="1">
      <alignment horizontal="right"/>
    </xf>
    <xf numFmtId="0" fontId="17" fillId="0" borderId="0" xfId="74"/>
    <xf numFmtId="178" fontId="0" fillId="0" borderId="0" xfId="9" applyNumberFormat="1" applyFont="1" applyFill="1" applyAlignment="1">
      <alignment horizontal="right"/>
    </xf>
    <xf numFmtId="0" fontId="18" fillId="0" borderId="2" xfId="85" applyFont="1" applyFill="1" applyBorder="1" applyAlignment="1">
      <alignment vertical="center" wrapText="1"/>
    </xf>
    <xf numFmtId="0" fontId="17" fillId="0" borderId="0" xfId="74" applyFill="1"/>
    <xf numFmtId="0" fontId="0" fillId="0" borderId="0" xfId="74" applyFont="1"/>
    <xf numFmtId="0" fontId="10" fillId="4" borderId="2" xfId="85" applyFont="1" applyFill="1" applyBorder="1" applyAlignment="1">
      <alignment horizontal="left" vertical="center"/>
    </xf>
    <xf numFmtId="0" fontId="10" fillId="4" borderId="2" xfId="85" applyFont="1" applyFill="1" applyBorder="1" applyAlignment="1">
      <alignment vertical="center"/>
    </xf>
    <xf numFmtId="182" fontId="0" fillId="4" borderId="2" xfId="64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left" vertical="center"/>
    </xf>
    <xf numFmtId="0" fontId="10" fillId="0" borderId="2" xfId="85" applyFont="1" applyBorder="1" applyAlignment="1">
      <alignment vertical="center"/>
    </xf>
    <xf numFmtId="179" fontId="0" fillId="4" borderId="2" xfId="9" applyNumberFormat="1" applyFont="1" applyFill="1" applyBorder="1" applyAlignment="1" applyProtection="1">
      <alignment horizontal="left" vertical="center"/>
    </xf>
    <xf numFmtId="176" fontId="7" fillId="4" borderId="2" xfId="9" applyNumberFormat="1" applyFont="1" applyFill="1" applyBorder="1" applyAlignment="1">
      <alignment horizontal="right" vertical="center"/>
    </xf>
    <xf numFmtId="179" fontId="0" fillId="0" borderId="2" xfId="9" applyNumberFormat="1" applyFont="1" applyFill="1" applyBorder="1" applyAlignment="1" applyProtection="1">
      <alignment horizontal="left" vertical="center"/>
    </xf>
    <xf numFmtId="179" fontId="0" fillId="2" borderId="2" xfId="9" applyNumberFormat="1" applyFont="1" applyFill="1" applyBorder="1" applyAlignment="1" applyProtection="1">
      <alignment horizontal="left" vertical="center"/>
    </xf>
    <xf numFmtId="0" fontId="10" fillId="2" borderId="2" xfId="85" applyFont="1" applyFill="1" applyBorder="1" applyAlignment="1">
      <alignment horizontal="left" vertical="center"/>
    </xf>
    <xf numFmtId="176" fontId="0" fillId="2" borderId="2" xfId="9" applyNumberFormat="1" applyFont="1" applyFill="1" applyBorder="1" applyAlignment="1">
      <alignment horizontal="right" vertical="center"/>
    </xf>
    <xf numFmtId="179" fontId="8" fillId="2" borderId="2" xfId="9" applyNumberFormat="1" applyFont="1" applyFill="1" applyBorder="1" applyAlignment="1" applyProtection="1">
      <alignment horizontal="center" vertical="center"/>
      <protection locked="0"/>
    </xf>
    <xf numFmtId="182" fontId="8" fillId="2" borderId="2" xfId="9" applyNumberFormat="1" applyFont="1" applyFill="1" applyBorder="1" applyAlignment="1" applyProtection="1">
      <alignment horizontal="right" vertical="center"/>
      <protection locked="0"/>
    </xf>
    <xf numFmtId="182" fontId="9" fillId="2" borderId="2" xfId="63" applyNumberFormat="1" applyFont="1" applyFill="1" applyBorder="1" applyAlignment="1">
      <alignment horizontal="right"/>
    </xf>
    <xf numFmtId="178" fontId="8" fillId="0" borderId="2" xfId="9" applyNumberFormat="1" applyFont="1" applyFill="1" applyBorder="1" applyAlignment="1">
      <alignment horizontal="left" vertical="center"/>
    </xf>
    <xf numFmtId="0" fontId="11" fillId="0" borderId="2" xfId="85" applyFont="1" applyFill="1" applyBorder="1" applyAlignment="1">
      <alignment horizontal="left" vertical="center" wrapText="1"/>
    </xf>
    <xf numFmtId="178" fontId="8" fillId="0" borderId="2" xfId="9" applyNumberFormat="1" applyFont="1" applyFill="1" applyBorder="1" applyAlignment="1" applyProtection="1">
      <alignment horizontal="left" vertical="center"/>
      <protection locked="0"/>
    </xf>
    <xf numFmtId="176" fontId="0" fillId="0" borderId="2" xfId="9" applyNumberFormat="1" applyFont="1" applyFill="1" applyBorder="1" applyAlignment="1">
      <alignment vertical="center"/>
    </xf>
    <xf numFmtId="179" fontId="15" fillId="2" borderId="2" xfId="9" applyNumberFormat="1" applyFont="1" applyFill="1" applyBorder="1" applyAlignment="1" applyProtection="1">
      <alignment horizontal="center" vertical="center"/>
      <protection locked="0"/>
    </xf>
    <xf numFmtId="182" fontId="15" fillId="2" borderId="2" xfId="9" applyNumberFormat="1" applyFont="1" applyFill="1" applyBorder="1" applyAlignment="1" applyProtection="1">
      <alignment vertical="center"/>
      <protection locked="0"/>
    </xf>
    <xf numFmtId="176" fontId="15" fillId="2" borderId="2" xfId="9" applyNumberFormat="1" applyFont="1" applyFill="1" applyBorder="1" applyAlignment="1" applyProtection="1">
      <alignment vertical="center"/>
      <protection locked="0"/>
    </xf>
    <xf numFmtId="0" fontId="14" fillId="0" borderId="0" xfId="67" applyFont="1" applyFill="1" applyAlignment="1">
      <alignment horizontal="center"/>
    </xf>
    <xf numFmtId="31" fontId="0" fillId="0" borderId="0" xfId="67" applyNumberFormat="1" applyFont="1" applyFill="1" applyAlignment="1">
      <alignment horizontal="left"/>
    </xf>
    <xf numFmtId="0" fontId="0" fillId="0" borderId="0" xfId="67" applyFont="1" applyFill="1"/>
    <xf numFmtId="0" fontId="15" fillId="0" borderId="2" xfId="67" applyFont="1" applyFill="1" applyBorder="1" applyAlignment="1">
      <alignment horizontal="center" vertical="center" wrapText="1"/>
    </xf>
    <xf numFmtId="0" fontId="15" fillId="0" borderId="3" xfId="67" applyFont="1" applyFill="1" applyBorder="1" applyAlignment="1">
      <alignment horizontal="center" vertical="center" wrapText="1"/>
    </xf>
    <xf numFmtId="0" fontId="15" fillId="0" borderId="8" xfId="67" applyFont="1" applyFill="1" applyBorder="1" applyAlignment="1">
      <alignment horizontal="center" vertical="center" wrapText="1"/>
    </xf>
    <xf numFmtId="0" fontId="15" fillId="2" borderId="2" xfId="85" applyFont="1" applyFill="1" applyBorder="1" applyAlignment="1" applyProtection="1">
      <alignment horizontal="left" vertical="center" wrapText="1"/>
      <protection locked="0"/>
    </xf>
    <xf numFmtId="176" fontId="15" fillId="2" borderId="2" xfId="85" applyNumberFormat="1" applyFont="1" applyFill="1" applyBorder="1" applyAlignment="1" applyProtection="1">
      <alignment horizontal="right" vertical="center" wrapText="1"/>
      <protection locked="0"/>
    </xf>
    <xf numFmtId="183" fontId="15" fillId="2" borderId="2" xfId="85" applyNumberFormat="1" applyFont="1" applyFill="1" applyBorder="1" applyAlignment="1">
      <alignment horizontal="right"/>
    </xf>
    <xf numFmtId="176" fontId="15" fillId="2" borderId="2" xfId="85" applyNumberFormat="1" applyFont="1" applyFill="1" applyBorder="1" applyAlignment="1">
      <alignment horizontal="right"/>
    </xf>
    <xf numFmtId="1" fontId="10" fillId="0" borderId="2" xfId="85" applyNumberFormat="1" applyFont="1" applyFill="1" applyBorder="1" applyAlignment="1" applyProtection="1">
      <alignment horizontal="left" vertical="center" wrapText="1"/>
      <protection locked="0"/>
    </xf>
    <xf numFmtId="182" fontId="15" fillId="0" borderId="2" xfId="85" applyNumberFormat="1" applyFont="1" applyFill="1" applyBorder="1" applyAlignment="1" applyProtection="1">
      <alignment horizontal="right" vertical="center" wrapText="1"/>
      <protection locked="0"/>
    </xf>
    <xf numFmtId="183" fontId="15" fillId="0" borderId="2" xfId="85" applyNumberFormat="1" applyFont="1" applyFill="1" applyBorder="1" applyAlignment="1">
      <alignment horizontal="right"/>
    </xf>
    <xf numFmtId="176" fontId="15" fillId="0" borderId="2" xfId="85" applyNumberFormat="1" applyFont="1" applyFill="1" applyBorder="1" applyAlignment="1">
      <alignment horizontal="right"/>
    </xf>
    <xf numFmtId="1" fontId="10" fillId="2" borderId="2" xfId="85" applyNumberFormat="1" applyFont="1" applyFill="1" applyBorder="1" applyAlignment="1" applyProtection="1">
      <alignment horizontal="left" vertical="center" wrapText="1"/>
      <protection locked="0"/>
    </xf>
    <xf numFmtId="182" fontId="15" fillId="2" borderId="2" xfId="85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85" applyFont="1" applyFill="1" applyBorder="1" applyAlignment="1">
      <alignment wrapText="1"/>
    </xf>
    <xf numFmtId="176" fontId="19" fillId="0" borderId="2" xfId="85" applyNumberFormat="1" applyFont="1" applyFill="1" applyBorder="1" applyAlignment="1">
      <alignment vertical="center"/>
    </xf>
    <xf numFmtId="0" fontId="10" fillId="0" borderId="2" xfId="85" applyFont="1" applyFill="1" applyBorder="1" applyAlignment="1" applyProtection="1">
      <alignment vertical="center" wrapText="1"/>
      <protection locked="0"/>
    </xf>
    <xf numFmtId="0" fontId="10" fillId="2" borderId="2" xfId="85" applyNumberFormat="1" applyFont="1" applyFill="1" applyBorder="1" applyAlignment="1" applyProtection="1">
      <alignment vertical="center" wrapText="1"/>
      <protection locked="0"/>
    </xf>
    <xf numFmtId="176" fontId="15" fillId="2" borderId="2" xfId="85" applyNumberFormat="1" applyFont="1" applyFill="1" applyBorder="1" applyAlignment="1" applyProtection="1">
      <alignment vertical="center" wrapText="1"/>
      <protection locked="0"/>
    </xf>
    <xf numFmtId="176" fontId="10" fillId="0" borderId="2" xfId="85" applyNumberFormat="1" applyFont="1" applyFill="1" applyBorder="1" applyAlignment="1">
      <alignment horizontal="right"/>
    </xf>
    <xf numFmtId="0" fontId="0" fillId="0" borderId="0" xfId="0" applyFill="1">
      <alignment vertical="center"/>
    </xf>
    <xf numFmtId="41" fontId="10" fillId="0" borderId="2" xfId="85" applyNumberFormat="1" applyFont="1" applyFill="1" applyBorder="1" applyAlignment="1">
      <alignment wrapText="1"/>
    </xf>
    <xf numFmtId="41" fontId="10" fillId="0" borderId="2" xfId="85" applyNumberFormat="1" applyFont="1" applyFill="1" applyBorder="1" applyAlignment="1">
      <alignment vertical="center" wrapText="1"/>
    </xf>
    <xf numFmtId="0" fontId="10" fillId="2" borderId="2" xfId="85" applyFont="1" applyFill="1" applyBorder="1" applyAlignment="1">
      <alignment wrapText="1"/>
    </xf>
    <xf numFmtId="182" fontId="10" fillId="0" borderId="2" xfId="85" applyNumberFormat="1" applyFont="1" applyFill="1" applyBorder="1" applyAlignment="1" applyProtection="1">
      <alignment horizontal="right" vertical="center"/>
    </xf>
    <xf numFmtId="176" fontId="10" fillId="0" borderId="2" xfId="85" applyNumberFormat="1" applyFont="1" applyFill="1" applyBorder="1"/>
    <xf numFmtId="176" fontId="15" fillId="0" borderId="2" xfId="85" applyNumberFormat="1" applyFont="1" applyFill="1" applyBorder="1"/>
    <xf numFmtId="0" fontId="10" fillId="0" borderId="2" xfId="85" applyFont="1" applyFill="1" applyBorder="1" applyAlignment="1" applyProtection="1">
      <alignment wrapText="1"/>
      <protection locked="0"/>
    </xf>
    <xf numFmtId="176" fontId="15" fillId="0" borderId="2" xfId="85" applyNumberFormat="1" applyFont="1" applyFill="1" applyBorder="1" applyAlignment="1" applyProtection="1">
      <alignment vertical="center" wrapText="1"/>
      <protection locked="0"/>
    </xf>
    <xf numFmtId="176" fontId="20" fillId="0" borderId="2" xfId="85" applyNumberFormat="1" applyFont="1" applyFill="1" applyBorder="1" applyAlignment="1">
      <alignment vertical="center"/>
    </xf>
    <xf numFmtId="0" fontId="0" fillId="0" borderId="0" xfId="67" applyFont="1"/>
    <xf numFmtId="0" fontId="0" fillId="0" borderId="1" xfId="67" applyFont="1" applyFill="1" applyBorder="1" applyAlignment="1">
      <alignment horizontal="right"/>
    </xf>
    <xf numFmtId="176" fontId="15" fillId="2" borderId="2" xfId="85" applyNumberFormat="1" applyFont="1" applyFill="1" applyBorder="1"/>
    <xf numFmtId="183" fontId="15" fillId="2" borderId="2" xfId="85" applyNumberFormat="1" applyFont="1" applyFill="1" applyBorder="1"/>
    <xf numFmtId="183" fontId="15" fillId="0" borderId="2" xfId="85" applyNumberFormat="1" applyFont="1" applyFill="1" applyBorder="1"/>
    <xf numFmtId="0" fontId="10" fillId="0" borderId="2" xfId="85" applyFont="1" applyFill="1" applyBorder="1" applyAlignment="1" applyProtection="1">
      <alignment horizontal="left" vertical="center" wrapText="1"/>
      <protection locked="0"/>
    </xf>
    <xf numFmtId="1" fontId="15" fillId="2" borderId="2" xfId="85" applyNumberFormat="1" applyFont="1" applyFill="1" applyBorder="1" applyAlignment="1" applyProtection="1">
      <alignment vertical="center" wrapText="1"/>
      <protection locked="0"/>
    </xf>
    <xf numFmtId="178" fontId="10" fillId="2" borderId="2" xfId="6" applyNumberFormat="1" applyFont="1" applyFill="1" applyBorder="1" applyAlignment="1">
      <alignment horizontal="center" vertical="center"/>
    </xf>
    <xf numFmtId="176" fontId="10" fillId="2" borderId="2" xfId="6" applyNumberFormat="1" applyFont="1" applyFill="1" applyBorder="1" applyAlignment="1">
      <alignment horizontal="right"/>
    </xf>
    <xf numFmtId="178" fontId="10" fillId="2" borderId="2" xfId="85" applyNumberFormat="1" applyFont="1" applyFill="1" applyBorder="1" applyAlignment="1">
      <alignment horizontal="center" vertical="center"/>
    </xf>
    <xf numFmtId="178" fontId="10" fillId="0" borderId="2" xfId="6" applyNumberFormat="1" applyFont="1" applyFill="1" applyBorder="1" applyAlignment="1">
      <alignment horizontal="center" vertical="center"/>
    </xf>
    <xf numFmtId="176" fontId="10" fillId="0" borderId="2" xfId="6" applyNumberFormat="1" applyFont="1" applyFill="1" applyBorder="1" applyAlignment="1">
      <alignment horizontal="right"/>
    </xf>
    <xf numFmtId="178" fontId="10" fillId="0" borderId="2" xfId="85" applyNumberFormat="1" applyFont="1" applyFill="1" applyBorder="1" applyAlignment="1">
      <alignment horizontal="center" vertical="center"/>
    </xf>
    <xf numFmtId="1" fontId="10" fillId="0" borderId="2" xfId="85" applyNumberFormat="1" applyFont="1" applyFill="1" applyBorder="1" applyAlignment="1" applyProtection="1">
      <alignment vertical="center" wrapText="1"/>
      <protection locked="0"/>
    </xf>
    <xf numFmtId="182" fontId="10" fillId="0" borderId="2" xfId="6" applyNumberFormat="1" applyFont="1" applyFill="1" applyBorder="1" applyAlignment="1" applyProtection="1">
      <alignment horizontal="right" vertical="center"/>
      <protection locked="0"/>
    </xf>
    <xf numFmtId="41" fontId="10" fillId="0" borderId="2" xfId="6" applyNumberFormat="1" applyFont="1" applyFill="1" applyBorder="1" applyAlignment="1" applyProtection="1">
      <alignment horizontal="right" vertical="center"/>
      <protection locked="0"/>
    </xf>
    <xf numFmtId="182" fontId="10" fillId="0" borderId="2" xfId="6" applyNumberFormat="1" applyFont="1" applyFill="1" applyBorder="1" applyAlignment="1">
      <alignment horizontal="right"/>
    </xf>
    <xf numFmtId="41" fontId="10" fillId="0" borderId="2" xfId="6" applyNumberFormat="1" applyFont="1" applyFill="1" applyBorder="1" applyAlignment="1">
      <alignment horizontal="right"/>
    </xf>
    <xf numFmtId="0" fontId="10" fillId="0" borderId="2" xfId="85" applyNumberFormat="1" applyFont="1" applyFill="1" applyBorder="1" applyAlignment="1" applyProtection="1">
      <alignment vertical="center" wrapText="1"/>
      <protection locked="0"/>
    </xf>
    <xf numFmtId="182" fontId="10" fillId="0" borderId="2" xfId="85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7" applyFont="1" applyFill="1" applyAlignment="1">
      <alignment wrapText="1"/>
    </xf>
    <xf numFmtId="0" fontId="10" fillId="5" borderId="0" xfId="67" applyFont="1" applyFill="1" applyAlignment="1">
      <alignment wrapText="1"/>
    </xf>
    <xf numFmtId="176" fontId="10" fillId="2" borderId="2" xfId="85" applyNumberFormat="1" applyFont="1" applyFill="1" applyBorder="1" applyAlignment="1">
      <alignment horizontal="right" vertical="center"/>
    </xf>
    <xf numFmtId="176" fontId="10" fillId="0" borderId="2" xfId="85" applyNumberFormat="1" applyFont="1" applyFill="1" applyBorder="1" applyAlignment="1">
      <alignment horizontal="right" vertical="center"/>
    </xf>
    <xf numFmtId="178" fontId="10" fillId="0" borderId="2" xfId="85" applyNumberFormat="1" applyFont="1" applyFill="1" applyBorder="1" applyAlignment="1">
      <alignment horizontal="center"/>
    </xf>
    <xf numFmtId="49" fontId="21" fillId="0" borderId="0" xfId="57" applyNumberFormat="1" applyFont="1" applyAlignment="1">
      <alignment horizontal="center" vertical="center" wrapText="1"/>
    </xf>
    <xf numFmtId="49" fontId="22" fillId="0" borderId="0" xfId="57" applyNumberFormat="1" applyFont="1" applyAlignment="1">
      <alignment vertical="center" wrapText="1"/>
    </xf>
    <xf numFmtId="182" fontId="22" fillId="0" borderId="0" xfId="57" applyNumberFormat="1" applyFont="1" applyAlignment="1">
      <alignment vertical="center" wrapText="1"/>
    </xf>
    <xf numFmtId="182" fontId="13" fillId="0" borderId="1" xfId="57" applyNumberFormat="1" applyFont="1" applyBorder="1" applyAlignment="1">
      <alignment horizontal="right" vertical="center" wrapText="1"/>
    </xf>
    <xf numFmtId="49" fontId="22" fillId="0" borderId="3" xfId="57" applyNumberFormat="1" applyFont="1" applyBorder="1" applyAlignment="1">
      <alignment horizontal="center" vertical="center" wrapText="1"/>
    </xf>
    <xf numFmtId="182" fontId="22" fillId="0" borderId="3" xfId="57" applyNumberFormat="1" applyFont="1" applyBorder="1" applyAlignment="1">
      <alignment horizontal="center" vertical="center" wrapText="1"/>
    </xf>
    <xf numFmtId="182" fontId="22" fillId="0" borderId="4" xfId="57" applyNumberFormat="1" applyFont="1" applyBorder="1" applyAlignment="1">
      <alignment horizontal="center" vertical="center" wrapText="1"/>
    </xf>
    <xf numFmtId="182" fontId="22" fillId="0" borderId="6" xfId="57" applyNumberFormat="1" applyFont="1" applyBorder="1" applyAlignment="1">
      <alignment horizontal="center" vertical="center" wrapText="1"/>
    </xf>
    <xf numFmtId="49" fontId="22" fillId="0" borderId="8" xfId="57" applyNumberFormat="1" applyFont="1" applyBorder="1" applyAlignment="1">
      <alignment horizontal="center" vertical="center" wrapText="1"/>
    </xf>
    <xf numFmtId="182" fontId="22" fillId="0" borderId="8" xfId="57" applyNumberFormat="1" applyFont="1" applyBorder="1" applyAlignment="1">
      <alignment horizontal="center" vertical="center" wrapText="1"/>
    </xf>
    <xf numFmtId="182" fontId="22" fillId="0" borderId="2" xfId="57" applyNumberFormat="1" applyFont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alignment horizontal="left" vertical="center"/>
    </xf>
    <xf numFmtId="41" fontId="0" fillId="0" borderId="2" xfId="0" applyNumberFormat="1" applyFont="1" applyFill="1" applyBorder="1" applyAlignment="1" applyProtection="1">
      <alignment horizontal="right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0" xfId="0" applyNumberFormat="1">
      <alignment vertical="center"/>
    </xf>
    <xf numFmtId="184" fontId="0" fillId="0" borderId="0" xfId="0" applyNumberFormat="1">
      <alignment vertical="center"/>
    </xf>
    <xf numFmtId="49" fontId="14" fillId="0" borderId="0" xfId="70" applyNumberFormat="1" applyFont="1" applyFill="1" applyAlignment="1">
      <alignment horizontal="center"/>
    </xf>
    <xf numFmtId="0" fontId="14" fillId="0" borderId="0" xfId="70" applyFont="1" applyFill="1" applyAlignment="1">
      <alignment horizontal="center"/>
    </xf>
    <xf numFmtId="49" fontId="0" fillId="0" borderId="0" xfId="70" applyNumberFormat="1" applyFont="1" applyFill="1" applyAlignment="1">
      <alignment horizontal="left"/>
    </xf>
    <xf numFmtId="31" fontId="0" fillId="0" borderId="0" xfId="70" applyNumberFormat="1" applyFont="1" applyFill="1" applyAlignment="1">
      <alignment horizontal="left"/>
    </xf>
    <xf numFmtId="41" fontId="0" fillId="0" borderId="0" xfId="6" applyNumberFormat="1" applyFont="1" applyFill="1" applyAlignment="1">
      <alignment horizontal="right"/>
    </xf>
    <xf numFmtId="178" fontId="0" fillId="0" borderId="0" xfId="6" applyNumberFormat="1" applyFont="1" applyFill="1" applyAlignment="1">
      <alignment horizontal="center"/>
    </xf>
    <xf numFmtId="0" fontId="0" fillId="0" borderId="0" xfId="70" applyFont="1" applyFill="1" applyAlignment="1">
      <alignment horizontal="right"/>
    </xf>
    <xf numFmtId="178" fontId="0" fillId="0" borderId="0" xfId="70" applyNumberFormat="1" applyFont="1" applyFill="1" applyAlignment="1">
      <alignment horizontal="center"/>
    </xf>
    <xf numFmtId="49" fontId="15" fillId="0" borderId="2" xfId="70" applyNumberFormat="1" applyFont="1" applyFill="1" applyBorder="1" applyAlignment="1">
      <alignment horizontal="center" vertical="center" wrapText="1"/>
    </xf>
    <xf numFmtId="0" fontId="15" fillId="0" borderId="2" xfId="70" applyFont="1" applyFill="1" applyBorder="1" applyAlignment="1">
      <alignment horizontal="center" vertical="center" wrapText="1"/>
    </xf>
    <xf numFmtId="0" fontId="15" fillId="0" borderId="2" xfId="70" applyFont="1" applyFill="1" applyBorder="1" applyAlignment="1">
      <alignment horizontal="center" vertical="center"/>
    </xf>
    <xf numFmtId="41" fontId="15" fillId="0" borderId="2" xfId="6" applyNumberFormat="1" applyFont="1" applyFill="1" applyBorder="1" applyAlignment="1">
      <alignment horizontal="center" vertical="center"/>
    </xf>
    <xf numFmtId="178" fontId="15" fillId="0" borderId="2" xfId="6" applyNumberFormat="1" applyFont="1" applyFill="1" applyBorder="1" applyAlignment="1">
      <alignment horizontal="center" vertical="center" wrapText="1"/>
    </xf>
    <xf numFmtId="178" fontId="15" fillId="0" borderId="2" xfId="70" applyNumberFormat="1" applyFont="1" applyFill="1" applyBorder="1" applyAlignment="1">
      <alignment horizontal="center" vertical="center"/>
    </xf>
    <xf numFmtId="49" fontId="15" fillId="6" borderId="2" xfId="85" applyNumberFormat="1" applyFont="1" applyFill="1" applyBorder="1" applyAlignment="1">
      <alignment horizontal="left" vertical="center"/>
    </xf>
    <xf numFmtId="0" fontId="15" fillId="6" borderId="2" xfId="85" applyFont="1" applyFill="1" applyBorder="1" applyAlignment="1">
      <alignment vertical="center"/>
    </xf>
    <xf numFmtId="176" fontId="10" fillId="6" borderId="2" xfId="6" applyNumberFormat="1" applyFont="1" applyFill="1" applyBorder="1" applyAlignment="1">
      <alignment horizontal="right"/>
    </xf>
    <xf numFmtId="178" fontId="10" fillId="6" borderId="2" xfId="6" applyNumberFormat="1" applyFont="1" applyFill="1" applyBorder="1" applyAlignment="1">
      <alignment horizontal="center" vertical="center"/>
    </xf>
    <xf numFmtId="178" fontId="10" fillId="6" borderId="2" xfId="85" applyNumberFormat="1" applyFont="1" applyFill="1" applyBorder="1" applyAlignment="1">
      <alignment horizontal="center" vertical="center"/>
    </xf>
    <xf numFmtId="49" fontId="10" fillId="7" borderId="2" xfId="85" applyNumberFormat="1" applyFont="1" applyFill="1" applyBorder="1" applyAlignment="1" applyProtection="1">
      <alignment horizontal="left" vertical="center"/>
      <protection locked="0"/>
    </xf>
    <xf numFmtId="179" fontId="10" fillId="7" borderId="2" xfId="85" applyNumberFormat="1" applyFont="1" applyFill="1" applyBorder="1" applyAlignment="1" applyProtection="1">
      <alignment horizontal="left" vertical="center"/>
      <protection locked="0"/>
    </xf>
    <xf numFmtId="176" fontId="10" fillId="7" borderId="2" xfId="6" applyNumberFormat="1" applyFont="1" applyFill="1" applyBorder="1" applyAlignment="1">
      <alignment horizontal="right"/>
    </xf>
    <xf numFmtId="184" fontId="10" fillId="7" borderId="2" xfId="6" applyNumberFormat="1" applyFont="1" applyFill="1" applyBorder="1" applyAlignment="1">
      <alignment horizontal="right"/>
    </xf>
    <xf numFmtId="178" fontId="10" fillId="7" borderId="2" xfId="6" applyNumberFormat="1" applyFont="1" applyFill="1" applyBorder="1" applyAlignment="1">
      <alignment horizontal="center" vertical="center"/>
    </xf>
    <xf numFmtId="178" fontId="10" fillId="7" borderId="2" xfId="85" applyNumberFormat="1" applyFont="1" applyFill="1" applyBorder="1" applyAlignment="1">
      <alignment horizontal="center" vertical="center"/>
    </xf>
    <xf numFmtId="49" fontId="10" fillId="0" borderId="2" xfId="85" applyNumberFormat="1" applyFont="1" applyFill="1" applyBorder="1" applyAlignment="1" applyProtection="1">
      <alignment horizontal="left" vertical="center"/>
      <protection locked="0"/>
    </xf>
    <xf numFmtId="179" fontId="10" fillId="0" borderId="2" xfId="85" applyNumberFormat="1" applyFont="1" applyFill="1" applyBorder="1" applyAlignment="1" applyProtection="1">
      <alignment horizontal="left" vertical="center"/>
      <protection locked="0"/>
    </xf>
    <xf numFmtId="184" fontId="10" fillId="0" borderId="2" xfId="85" applyNumberFormat="1" applyFont="1" applyFill="1" applyBorder="1" applyAlignment="1">
      <alignment horizontal="right"/>
    </xf>
    <xf numFmtId="178" fontId="10" fillId="0" borderId="2" xfId="85" applyNumberFormat="1" applyFont="1" applyFill="1" applyBorder="1" applyAlignment="1" applyProtection="1">
      <alignment horizontal="left" vertical="center"/>
      <protection locked="0"/>
    </xf>
    <xf numFmtId="0" fontId="10" fillId="0" borderId="2" xfId="85" applyFont="1" applyFill="1" applyBorder="1" applyAlignment="1">
      <alignment vertical="center"/>
    </xf>
    <xf numFmtId="49" fontId="10" fillId="0" borderId="2" xfId="85" applyNumberFormat="1" applyFont="1" applyFill="1" applyBorder="1" applyAlignment="1">
      <alignment horizontal="right" vertical="center"/>
    </xf>
    <xf numFmtId="0" fontId="10" fillId="0" borderId="2" xfId="85" applyNumberFormat="1" applyFont="1" applyFill="1" applyBorder="1" applyAlignment="1">
      <alignment horizontal="right" vertical="center"/>
    </xf>
    <xf numFmtId="184" fontId="10" fillId="0" borderId="2" xfId="85" applyNumberFormat="1" applyFont="1" applyFill="1" applyBorder="1" applyAlignment="1">
      <alignment horizontal="right" vertical="center"/>
    </xf>
    <xf numFmtId="184" fontId="10" fillId="0" borderId="2" xfId="85" applyNumberFormat="1" applyFont="1" applyFill="1" applyBorder="1" applyAlignment="1">
      <alignment vertical="center"/>
    </xf>
    <xf numFmtId="176" fontId="10" fillId="7" borderId="2" xfId="6" applyNumberFormat="1" applyFont="1" applyFill="1" applyBorder="1" applyAlignment="1">
      <alignment horizontal="right" vertical="center"/>
    </xf>
    <xf numFmtId="184" fontId="10" fillId="7" borderId="2" xfId="6" applyNumberFormat="1" applyFont="1" applyFill="1" applyBorder="1" applyAlignment="1">
      <alignment horizontal="right" vertical="center"/>
    </xf>
    <xf numFmtId="178" fontId="10" fillId="7" borderId="2" xfId="85" applyNumberFormat="1" applyFont="1" applyFill="1" applyBorder="1" applyAlignment="1" applyProtection="1">
      <alignment horizontal="left" vertical="center"/>
      <protection locked="0"/>
    </xf>
    <xf numFmtId="184" fontId="0" fillId="0" borderId="0" xfId="70" applyNumberFormat="1" applyFont="1" applyFill="1" applyAlignment="1">
      <alignment horizontal="right"/>
    </xf>
    <xf numFmtId="0" fontId="0" fillId="0" borderId="1" xfId="70" applyFont="1" applyFill="1" applyBorder="1" applyAlignment="1">
      <alignment horizontal="right"/>
    </xf>
    <xf numFmtId="184" fontId="15" fillId="0" borderId="2" xfId="7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15" fillId="0" borderId="2" xfId="7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184" fontId="10" fillId="6" borderId="2" xfId="6" applyNumberFormat="1" applyFont="1" applyFill="1" applyBorder="1" applyAlignment="1">
      <alignment horizontal="right"/>
    </xf>
    <xf numFmtId="176" fontId="10" fillId="6" borderId="2" xfId="85" applyNumberFormat="1" applyFont="1" applyFill="1" applyBorder="1" applyAlignment="1">
      <alignment horizontal="right" vertical="center"/>
    </xf>
    <xf numFmtId="176" fontId="10" fillId="7" borderId="2" xfId="85" applyNumberFormat="1" applyFont="1" applyFill="1" applyBorder="1" applyAlignment="1">
      <alignment horizontal="right" vertical="center"/>
    </xf>
    <xf numFmtId="176" fontId="10" fillId="7" borderId="2" xfId="85" applyNumberFormat="1" applyFont="1" applyFill="1" applyBorder="1" applyAlignment="1" applyProtection="1">
      <alignment horizontal="right" vertical="center"/>
    </xf>
    <xf numFmtId="184" fontId="10" fillId="7" borderId="2" xfId="85" applyNumberFormat="1" applyFont="1" applyFill="1" applyBorder="1" applyAlignment="1" applyProtection="1">
      <alignment horizontal="right" vertical="center"/>
    </xf>
    <xf numFmtId="0" fontId="10" fillId="7" borderId="2" xfId="85" applyFont="1" applyFill="1" applyBorder="1" applyAlignment="1">
      <alignment vertical="center"/>
    </xf>
    <xf numFmtId="49" fontId="10" fillId="0" borderId="2" xfId="6" applyNumberFormat="1" applyFont="1" applyFill="1" applyBorder="1" applyAlignment="1">
      <alignment horizontal="right"/>
    </xf>
    <xf numFmtId="176" fontId="10" fillId="7" borderId="2" xfId="85" applyNumberFormat="1" applyFont="1" applyFill="1" applyBorder="1" applyAlignment="1" applyProtection="1">
      <alignment horizontal="right" vertical="center"/>
      <protection locked="0"/>
    </xf>
    <xf numFmtId="184" fontId="10" fillId="7" borderId="2" xfId="85" applyNumberFormat="1" applyFont="1" applyFill="1" applyBorder="1" applyAlignment="1" applyProtection="1">
      <alignment horizontal="right" vertical="center"/>
      <protection locked="0"/>
    </xf>
    <xf numFmtId="176" fontId="10" fillId="0" borderId="2" xfId="85" applyNumberFormat="1" applyFont="1" applyFill="1" applyBorder="1" applyAlignment="1" applyProtection="1">
      <alignment horizontal="right" vertical="center"/>
      <protection locked="0"/>
    </xf>
    <xf numFmtId="49" fontId="10" fillId="0" borderId="2" xfId="85" applyNumberFormat="1" applyFont="1" applyFill="1" applyBorder="1" applyAlignment="1">
      <alignment horizontal="center" vertical="center"/>
    </xf>
    <xf numFmtId="184" fontId="10" fillId="7" borderId="2" xfId="85" applyNumberFormat="1" applyFont="1" applyFill="1" applyBorder="1" applyAlignment="1">
      <alignment horizontal="right"/>
    </xf>
    <xf numFmtId="49" fontId="10" fillId="7" borderId="2" xfId="6" applyNumberFormat="1" applyFont="1" applyFill="1" applyBorder="1" applyAlignment="1">
      <alignment horizontal="right"/>
    </xf>
    <xf numFmtId="184" fontId="10" fillId="0" borderId="2" xfId="6" applyNumberFormat="1" applyFont="1" applyFill="1" applyBorder="1" applyAlignment="1">
      <alignment horizontal="right"/>
    </xf>
    <xf numFmtId="184" fontId="10" fillId="0" borderId="2" xfId="0" applyNumberFormat="1" applyFont="1" applyFill="1" applyBorder="1" applyAlignment="1">
      <alignment vertical="center"/>
    </xf>
    <xf numFmtId="176" fontId="10" fillId="7" borderId="2" xfId="85" applyNumberFormat="1" applyFont="1" applyFill="1" applyBorder="1" applyAlignment="1">
      <alignment horizontal="right"/>
    </xf>
    <xf numFmtId="49" fontId="10" fillId="7" borderId="2" xfId="85" applyNumberFormat="1" applyFont="1" applyFill="1" applyBorder="1" applyAlignment="1">
      <alignment horizontal="left" vertical="center"/>
    </xf>
    <xf numFmtId="49" fontId="10" fillId="0" borderId="2" xfId="85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10" fillId="7" borderId="2" xfId="85" applyNumberFormat="1" applyFont="1" applyFill="1" applyBorder="1" applyAlignment="1">
      <alignment horizontal="right"/>
    </xf>
    <xf numFmtId="49" fontId="10" fillId="0" borderId="2" xfId="85" applyNumberFormat="1" applyFont="1" applyBorder="1" applyAlignment="1">
      <alignment horizontal="left" vertical="center"/>
    </xf>
    <xf numFmtId="176" fontId="10" fillId="6" borderId="2" xfId="6" applyNumberFormat="1" applyFont="1" applyFill="1" applyBorder="1" applyAlignment="1">
      <alignment horizontal="center"/>
    </xf>
    <xf numFmtId="184" fontId="10" fillId="6" borderId="2" xfId="85" applyNumberFormat="1" applyFont="1" applyFill="1" applyBorder="1" applyAlignment="1">
      <alignment horizontal="right" vertical="center"/>
    </xf>
    <xf numFmtId="176" fontId="10" fillId="6" borderId="2" xfId="85" applyNumberFormat="1" applyFont="1" applyFill="1" applyBorder="1" applyAlignment="1">
      <alignment horizontal="right"/>
    </xf>
    <xf numFmtId="184" fontId="10" fillId="6" borderId="2" xfId="85" applyNumberFormat="1" applyFont="1" applyFill="1" applyBorder="1" applyAlignment="1">
      <alignment horizontal="right"/>
    </xf>
    <xf numFmtId="49" fontId="10" fillId="0" borderId="2" xfId="85" applyNumberFormat="1" applyFont="1" applyFill="1" applyBorder="1" applyAlignment="1">
      <alignment vertical="center"/>
    </xf>
    <xf numFmtId="49" fontId="15" fillId="6" borderId="2" xfId="85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85" applyFont="1" applyFill="1" applyBorder="1" applyAlignment="1" applyProtection="1">
      <alignment horizontal="center" vertical="center" wrapText="1"/>
      <protection locked="0"/>
    </xf>
    <xf numFmtId="182" fontId="15" fillId="6" borderId="2" xfId="6" applyNumberFormat="1" applyFont="1" applyFill="1" applyBorder="1" applyAlignment="1" applyProtection="1">
      <alignment horizontal="right" vertical="center" wrapText="1"/>
      <protection locked="0"/>
    </xf>
    <xf numFmtId="184" fontId="15" fillId="6" borderId="2" xfId="6" applyNumberFormat="1" applyFont="1" applyFill="1" applyBorder="1" applyAlignment="1" applyProtection="1">
      <alignment horizontal="right" vertical="center" wrapText="1"/>
      <protection locked="0"/>
    </xf>
    <xf numFmtId="49" fontId="15" fillId="6" borderId="2" xfId="85" applyNumberFormat="1" applyFont="1" applyFill="1" applyBorder="1" applyAlignment="1" applyProtection="1">
      <alignment vertical="center" wrapText="1"/>
      <protection locked="0"/>
    </xf>
    <xf numFmtId="1" fontId="15" fillId="6" borderId="2" xfId="85" applyNumberFormat="1" applyFont="1" applyFill="1" applyBorder="1" applyAlignment="1" applyProtection="1">
      <alignment vertical="center" wrapText="1"/>
      <protection locked="0"/>
    </xf>
    <xf numFmtId="182" fontId="15" fillId="6" borderId="2" xfId="85" applyNumberFormat="1" applyFont="1" applyFill="1" applyBorder="1" applyAlignment="1" applyProtection="1">
      <alignment horizontal="right" vertical="center" wrapText="1"/>
      <protection locked="0"/>
    </xf>
    <xf numFmtId="184" fontId="15" fillId="6" borderId="2" xfId="85" applyNumberFormat="1" applyFont="1" applyFill="1" applyBorder="1" applyAlignment="1" applyProtection="1">
      <alignment horizontal="right" vertical="center" wrapText="1"/>
      <protection locked="0"/>
    </xf>
    <xf numFmtId="49" fontId="10" fillId="0" borderId="2" xfId="85" applyNumberFormat="1" applyFont="1" applyFill="1" applyBorder="1" applyAlignment="1" applyProtection="1">
      <alignment horizontal="left" vertical="center" wrapText="1"/>
      <protection locked="0"/>
    </xf>
    <xf numFmtId="184" fontId="10" fillId="0" borderId="2" xfId="85" applyNumberFormat="1" applyFont="1" applyFill="1" applyBorder="1" applyAlignment="1" applyProtection="1">
      <alignment horizontal="right" vertical="center"/>
    </xf>
    <xf numFmtId="49" fontId="10" fillId="0" borderId="2" xfId="85" applyNumberFormat="1" applyFont="1" applyFill="1" applyBorder="1" applyAlignment="1" applyProtection="1">
      <alignment vertical="center" wrapText="1"/>
      <protection locked="0"/>
    </xf>
    <xf numFmtId="184" fontId="10" fillId="0" borderId="2" xfId="6" applyNumberFormat="1" applyFont="1" applyFill="1" applyBorder="1" applyAlignment="1" applyProtection="1">
      <alignment horizontal="right" vertical="center"/>
      <protection locked="0"/>
    </xf>
    <xf numFmtId="184" fontId="10" fillId="0" borderId="2" xfId="85" applyNumberFormat="1" applyFont="1" applyFill="1" applyBorder="1" applyAlignment="1" applyProtection="1">
      <alignment horizontal="right" vertical="center" wrapText="1"/>
      <protection locked="0"/>
    </xf>
    <xf numFmtId="49" fontId="15" fillId="6" borderId="2" xfId="85" applyNumberFormat="1" applyFont="1" applyFill="1" applyBorder="1" applyAlignment="1">
      <alignment horizontal="distributed" vertical="center"/>
    </xf>
    <xf numFmtId="0" fontId="15" fillId="6" borderId="2" xfId="85" applyFont="1" applyFill="1" applyBorder="1" applyAlignment="1">
      <alignment horizontal="distributed" vertical="center"/>
    </xf>
    <xf numFmtId="176" fontId="15" fillId="6" borderId="2" xfId="85" applyNumberFormat="1" applyFont="1" applyFill="1" applyBorder="1" applyAlignment="1">
      <alignment horizontal="right"/>
    </xf>
    <xf numFmtId="0" fontId="15" fillId="0" borderId="2" xfId="67" applyFont="1" applyFill="1" applyBorder="1" applyAlignment="1" applyProtection="1">
      <alignment wrapText="1"/>
      <protection locked="0"/>
    </xf>
    <xf numFmtId="176" fontId="15" fillId="0" borderId="2" xfId="85" applyNumberFormat="1" applyFont="1" applyFill="1" applyBorder="1" applyAlignment="1" applyProtection="1">
      <alignment wrapText="1"/>
      <protection locked="0"/>
    </xf>
    <xf numFmtId="0" fontId="10" fillId="0" borderId="2" xfId="67" applyFont="1" applyFill="1" applyBorder="1" applyAlignment="1" applyProtection="1">
      <alignment wrapText="1"/>
      <protection locked="0"/>
    </xf>
    <xf numFmtId="0" fontId="19" fillId="0" borderId="2" xfId="67" applyFont="1" applyFill="1" applyBorder="1" applyAlignment="1">
      <alignment horizontal="right" vertical="center"/>
    </xf>
    <xf numFmtId="0" fontId="10" fillId="0" borderId="2" xfId="67" applyFont="1" applyFill="1" applyBorder="1" applyAlignment="1">
      <alignment wrapText="1"/>
    </xf>
    <xf numFmtId="176" fontId="19" fillId="0" borderId="2" xfId="67" applyNumberFormat="1" applyFont="1" applyFill="1" applyBorder="1" applyAlignment="1">
      <alignment horizontal="right" vertical="center"/>
    </xf>
    <xf numFmtId="0" fontId="10" fillId="0" borderId="2" xfId="67" applyFont="1" applyFill="1" applyBorder="1" applyAlignment="1">
      <alignment horizontal="left" vertical="center" wrapText="1"/>
    </xf>
    <xf numFmtId="0" fontId="15" fillId="0" borderId="2" xfId="85" applyFont="1" applyFill="1" applyBorder="1" applyAlignment="1" applyProtection="1">
      <alignment horizontal="center" vertical="center" wrapText="1"/>
      <protection locked="0"/>
    </xf>
    <xf numFmtId="176" fontId="15" fillId="0" borderId="2" xfId="85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85" applyFont="1" applyFill="1" applyBorder="1" applyAlignment="1" applyProtection="1">
      <alignment horizontal="left" vertical="center" wrapText="1"/>
      <protection locked="0"/>
    </xf>
    <xf numFmtId="176" fontId="15" fillId="0" borderId="2" xfId="85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7" applyFont="1" applyFill="1"/>
    <xf numFmtId="0" fontId="15" fillId="0" borderId="0" xfId="67" applyFont="1" applyFill="1"/>
    <xf numFmtId="3" fontId="10" fillId="0" borderId="0" xfId="67" applyNumberFormat="1" applyFont="1" applyFill="1"/>
    <xf numFmtId="182" fontId="15" fillId="0" borderId="2" xfId="8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7" applyFont="1" applyFill="1" applyAlignment="1">
      <alignment wrapText="1"/>
    </xf>
    <xf numFmtId="0" fontId="8" fillId="0" borderId="0" xfId="67" applyFont="1" applyFill="1"/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65" applyFont="1"/>
    <xf numFmtId="0" fontId="26" fillId="0" borderId="0" xfId="65" applyFont="1"/>
    <xf numFmtId="0" fontId="0" fillId="0" borderId="0" xfId="65" applyFont="1"/>
    <xf numFmtId="0" fontId="27" fillId="0" borderId="0" xfId="65" applyFont="1" applyAlignment="1">
      <alignment horizontal="center"/>
    </xf>
    <xf numFmtId="0" fontId="28" fillId="0" borderId="0" xfId="65" applyFont="1" applyAlignment="1">
      <alignment horizontal="center"/>
    </xf>
    <xf numFmtId="0" fontId="29" fillId="0" borderId="0" xfId="65" applyFont="1" applyAlignment="1">
      <alignment horizontal="center"/>
    </xf>
    <xf numFmtId="0" fontId="30" fillId="0" borderId="0" xfId="65" applyFont="1" applyAlignment="1">
      <alignment horizontal="center"/>
    </xf>
    <xf numFmtId="31" fontId="30" fillId="0" borderId="0" xfId="65" applyNumberFormat="1" applyFont="1" applyAlignment="1">
      <alignment horizontal="center"/>
    </xf>
  </cellXfs>
  <cellStyles count="90">
    <cellStyle name="常规" xfId="0" builtinId="0"/>
    <cellStyle name="货币[0]" xfId="1" builtinId="7"/>
    <cellStyle name="常规 37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37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千位分隔[0] 3" xfId="43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2 10" xfId="52"/>
    <cellStyle name="60% - 强调文字颜色 6" xfId="53" builtinId="52"/>
    <cellStyle name="常规 3" xfId="54"/>
    <cellStyle name="常规 10 2_10月" xfId="55"/>
    <cellStyle name="常规 11" xfId="56"/>
    <cellStyle name="常规_2016年预算经济科目表20160109 (1)" xfId="57"/>
    <cellStyle name="常规 11 2" xfId="58"/>
    <cellStyle name="常规 2" xfId="59"/>
    <cellStyle name="常规 2 10 2" xfId="60"/>
    <cellStyle name="常规 4" xfId="61"/>
    <cellStyle name="常规_2013年国有资本经营预算草案0107" xfId="62"/>
    <cellStyle name="常规_2013年政府性基金预算草案0109陈改" xfId="63"/>
    <cellStyle name="常规_2013年政府性基金预算草案0109陈改_本基支" xfId="64"/>
    <cellStyle name="常规_Sheet1" xfId="65"/>
    <cellStyle name="常规_Sheet1_Sheet9" xfId="66"/>
    <cellStyle name="常规_Sheet2" xfId="67"/>
    <cellStyle name="常规_Sheet2_Sheet5" xfId="68"/>
    <cellStyle name="常规_Sheet2_本级支" xfId="69"/>
    <cellStyle name="常规_Sheet3" xfId="70"/>
    <cellStyle name="千位分隔 2 2" xfId="71"/>
    <cellStyle name="常规_Sheet6" xfId="72"/>
    <cellStyle name="千位分隔 2 3" xfId="73"/>
    <cellStyle name="常规_Sheet7" xfId="74"/>
    <cellStyle name="千位分隔 2 2 2" xfId="75"/>
    <cellStyle name="常规_Sheet8" xfId="76"/>
    <cellStyle name="常规_Sheet9" xfId="77"/>
    <cellStyle name="常规_表九、十柳州市本级2015年财政总预算表格20150107" xfId="78"/>
    <cellStyle name="千位分隔 11" xfId="79"/>
    <cellStyle name="千位分隔 2" xfId="80"/>
    <cellStyle name="千位分隔 3" xfId="81"/>
    <cellStyle name="千位分隔 4" xfId="82"/>
    <cellStyle name="千位分隔 4 2" xfId="83"/>
    <cellStyle name="千位分隔[0]_2013年国有资本经营预算草案0107" xfId="84"/>
    <cellStyle name="样式 1" xfId="85"/>
    <cellStyle name="样式 1 2" xfId="86"/>
    <cellStyle name="样式 1 3" xfId="87"/>
    <cellStyle name="常规_B1012020" xfId="88"/>
    <cellStyle name="常规_全县一般预算收入二00七年完成及二00八年计划（草案）（排2）" xfId="89"/>
  </cellStyles>
  <dxfs count="1">
    <dxf>
      <fill>
        <patternFill patternType="solid">
          <fgColor rgb="FFCCFFCC"/>
          <bgColor rgb="FFCCFFCC"/>
        </patternFill>
      </fill>
    </dxf>
  </dxfs>
  <tableStyles count="0" defaultTableStyle="TableStyleMedium9" defaultPivotStyle="PivotStyleLight16"/>
  <colors>
    <mruColors>
      <color rgb="00C0C0C0"/>
      <color rgb="00CCFFCC"/>
      <color rgb="00FFCC99"/>
      <color rgb="00000000"/>
      <color rgb="00FFFF00"/>
      <color rgb="00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zoomScaleSheetLayoutView="60" workbookViewId="0">
      <selection activeCell="C20" sqref="C20"/>
    </sheetView>
  </sheetViews>
  <sheetFormatPr defaultColWidth="9" defaultRowHeight="14.25"/>
  <sheetData>
    <row r="1" ht="20.25" spans="1:14">
      <c r="A1" s="365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1:14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1:14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</row>
    <row r="7" spans="1:14">
      <c r="A7" s="367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</row>
    <row r="8" ht="47.25" spans="1:14">
      <c r="A8" s="368" t="s">
        <v>0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</row>
    <row r="9" ht="47.25" spans="1:14">
      <c r="A9" s="368" t="s">
        <v>1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</row>
    <row r="10" ht="46.5" spans="1:14">
      <c r="A10" s="369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</row>
    <row r="11" spans="1:14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</row>
    <row r="12" spans="1:14">
      <c r="A12" s="367"/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</row>
    <row r="13" spans="1:14">
      <c r="A13" s="367"/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</row>
    <row r="14" spans="1:14">
      <c r="A14" s="367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</row>
    <row r="15" spans="1:14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</row>
    <row r="16" ht="31.5" spans="1:14">
      <c r="A16" s="371" t="s">
        <v>2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</row>
    <row r="17" ht="31.5" spans="1:14">
      <c r="A17" s="372">
        <v>45323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</row>
  </sheetData>
  <mergeCells count="5">
    <mergeCell ref="A8:N8"/>
    <mergeCell ref="A9:N9"/>
    <mergeCell ref="A10:N10"/>
    <mergeCell ref="A16:N16"/>
    <mergeCell ref="A17:N17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4"/>
  <sheetViews>
    <sheetView showZeros="0" tabSelected="1" zoomScaleSheetLayoutView="60" workbookViewId="0">
      <pane xSplit="2" ySplit="5" topLeftCell="C147" activePane="bottomRight" state="frozen"/>
      <selection/>
      <selection pane="topRight"/>
      <selection pane="bottomLeft"/>
      <selection pane="bottomRight" activeCell="H50" sqref="H50"/>
    </sheetView>
  </sheetViews>
  <sheetFormatPr defaultColWidth="9" defaultRowHeight="14.25"/>
  <cols>
    <col min="1" max="1" width="49.375" customWidth="1"/>
    <col min="2" max="2" width="10.875" customWidth="1"/>
    <col min="3" max="3" width="12.375" customWidth="1"/>
    <col min="4" max="4" width="11.75" customWidth="1"/>
    <col min="6" max="6" width="11.75" customWidth="1"/>
    <col min="8" max="8" width="13" customWidth="1"/>
    <col min="10" max="10" width="10.25" customWidth="1"/>
  </cols>
  <sheetData>
    <row r="1" ht="24" spans="1:12">
      <c r="A1" s="134" t="s">
        <v>1212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60"/>
    </row>
    <row r="2" spans="1:12">
      <c r="A2" s="135"/>
      <c r="B2" s="135"/>
      <c r="C2" s="136"/>
      <c r="D2" s="136"/>
      <c r="E2" s="137"/>
      <c r="F2" s="136"/>
      <c r="G2" s="137"/>
      <c r="H2" s="136"/>
      <c r="I2" s="136"/>
      <c r="J2" s="161" t="s">
        <v>26</v>
      </c>
      <c r="K2" s="161"/>
      <c r="L2" s="160"/>
    </row>
    <row r="3" spans="1:12">
      <c r="A3" s="99" t="s">
        <v>146</v>
      </c>
      <c r="B3" s="99">
        <v>2022</v>
      </c>
      <c r="C3" s="99" t="s">
        <v>29</v>
      </c>
      <c r="D3" s="99"/>
      <c r="E3" s="99"/>
      <c r="F3" s="99"/>
      <c r="G3" s="99"/>
      <c r="H3" s="99" t="s">
        <v>30</v>
      </c>
      <c r="I3" s="99"/>
      <c r="J3" s="99"/>
      <c r="K3" s="99" t="s">
        <v>1213</v>
      </c>
      <c r="L3" s="160"/>
    </row>
    <row r="4" customHeight="1" spans="1:12">
      <c r="A4" s="99"/>
      <c r="B4" s="99" t="s">
        <v>33</v>
      </c>
      <c r="C4" s="99" t="s">
        <v>147</v>
      </c>
      <c r="D4" s="99" t="s">
        <v>33</v>
      </c>
      <c r="E4" s="138" t="s">
        <v>1214</v>
      </c>
      <c r="F4" s="105" t="s">
        <v>35</v>
      </c>
      <c r="G4" s="105"/>
      <c r="H4" s="105" t="s">
        <v>36</v>
      </c>
      <c r="I4" s="105" t="s">
        <v>149</v>
      </c>
      <c r="J4" s="105"/>
      <c r="K4" s="105"/>
      <c r="L4" s="160"/>
    </row>
    <row r="5" spans="1:12">
      <c r="A5" s="99"/>
      <c r="B5" s="99"/>
      <c r="C5" s="99"/>
      <c r="D5" s="99"/>
      <c r="E5" s="108"/>
      <c r="F5" s="99" t="s">
        <v>38</v>
      </c>
      <c r="G5" s="108" t="s">
        <v>39</v>
      </c>
      <c r="H5" s="105"/>
      <c r="I5" s="99" t="s">
        <v>38</v>
      </c>
      <c r="J5" s="108" t="s">
        <v>39</v>
      </c>
      <c r="K5" s="162"/>
      <c r="L5" s="160"/>
    </row>
    <row r="6" spans="1:12">
      <c r="A6" s="139" t="s">
        <v>1215</v>
      </c>
      <c r="B6" s="140">
        <f>B7+B12</f>
        <v>0</v>
      </c>
      <c r="C6" s="123">
        <v>0</v>
      </c>
      <c r="D6" s="140">
        <f>D7+D12</f>
        <v>8</v>
      </c>
      <c r="E6" s="122"/>
      <c r="F6" s="123">
        <f>D6-B6</f>
        <v>8</v>
      </c>
      <c r="G6" s="122" t="e">
        <f>(D6/B6-1)*100</f>
        <v>#DIV/0!</v>
      </c>
      <c r="H6" s="123">
        <f>H7+H8+H9+H10+H11</f>
        <v>0</v>
      </c>
      <c r="I6" s="123">
        <f>H6-C6</f>
        <v>0</v>
      </c>
      <c r="J6" s="122" t="e">
        <f>(H6/C6-1)*100</f>
        <v>#DIV/0!</v>
      </c>
      <c r="K6" s="127"/>
      <c r="L6" s="160"/>
    </row>
    <row r="7" spans="1:12">
      <c r="A7" s="141" t="s">
        <v>1216</v>
      </c>
      <c r="B7" s="142">
        <f>SUM(B8:B11)</f>
        <v>0</v>
      </c>
      <c r="C7" s="142"/>
      <c r="D7" s="142">
        <f>SUM(D8:D11)</f>
        <v>8</v>
      </c>
      <c r="E7" s="143"/>
      <c r="F7" s="142"/>
      <c r="G7" s="143"/>
      <c r="H7" s="142"/>
      <c r="I7" s="142"/>
      <c r="J7" s="143"/>
      <c r="K7" s="127"/>
      <c r="L7" s="160"/>
    </row>
    <row r="8" spans="1:12">
      <c r="A8" s="144" t="s">
        <v>1217</v>
      </c>
      <c r="B8" s="145"/>
      <c r="C8" s="128"/>
      <c r="D8" s="145"/>
      <c r="E8" s="127"/>
      <c r="F8" s="128"/>
      <c r="G8" s="127"/>
      <c r="H8" s="128"/>
      <c r="I8" s="128"/>
      <c r="J8" s="127"/>
      <c r="K8" s="127"/>
      <c r="L8" s="160"/>
    </row>
    <row r="9" spans="1:12">
      <c r="A9" s="144" t="s">
        <v>1218</v>
      </c>
      <c r="B9" s="145"/>
      <c r="C9" s="128"/>
      <c r="D9" s="145">
        <v>8</v>
      </c>
      <c r="E9" s="127"/>
      <c r="F9" s="128"/>
      <c r="G9" s="127"/>
      <c r="H9" s="128"/>
      <c r="I9" s="128"/>
      <c r="J9" s="127"/>
      <c r="K9" s="127"/>
      <c r="L9" s="160"/>
    </row>
    <row r="10" spans="1:12">
      <c r="A10" s="144" t="s">
        <v>1219</v>
      </c>
      <c r="B10" s="145"/>
      <c r="C10" s="128"/>
      <c r="D10" s="145"/>
      <c r="E10" s="127"/>
      <c r="F10" s="128"/>
      <c r="G10" s="127"/>
      <c r="H10" s="128"/>
      <c r="I10" s="128"/>
      <c r="J10" s="127"/>
      <c r="K10" s="127"/>
      <c r="L10" s="160"/>
    </row>
    <row r="11" spans="1:12">
      <c r="A11" s="144" t="s">
        <v>1220</v>
      </c>
      <c r="B11" s="145"/>
      <c r="C11" s="128"/>
      <c r="D11" s="145"/>
      <c r="E11" s="127"/>
      <c r="F11" s="128"/>
      <c r="G11" s="127"/>
      <c r="H11" s="128"/>
      <c r="I11" s="128"/>
      <c r="J11" s="127"/>
      <c r="K11" s="127"/>
      <c r="L11" s="160"/>
    </row>
    <row r="12" spans="1:12">
      <c r="A12" s="141" t="s">
        <v>1221</v>
      </c>
      <c r="B12" s="142">
        <f>SUM(B13:B17)</f>
        <v>0</v>
      </c>
      <c r="C12" s="142"/>
      <c r="D12" s="142">
        <f>SUM(D13:D17)</f>
        <v>0</v>
      </c>
      <c r="E12" s="143"/>
      <c r="F12" s="142"/>
      <c r="G12" s="143"/>
      <c r="H12" s="142"/>
      <c r="I12" s="142"/>
      <c r="J12" s="143"/>
      <c r="K12" s="127"/>
      <c r="L12" s="160"/>
    </row>
    <row r="13" spans="1:12">
      <c r="A13" s="144" t="s">
        <v>1222</v>
      </c>
      <c r="B13" s="145"/>
      <c r="C13" s="128"/>
      <c r="D13" s="145"/>
      <c r="E13" s="127"/>
      <c r="F13" s="128"/>
      <c r="G13" s="127"/>
      <c r="H13" s="128"/>
      <c r="I13" s="128"/>
      <c r="J13" s="127"/>
      <c r="K13" s="127"/>
      <c r="L13" s="160"/>
    </row>
    <row r="14" spans="1:12">
      <c r="A14" s="144" t="s">
        <v>1223</v>
      </c>
      <c r="B14" s="145"/>
      <c r="C14" s="128"/>
      <c r="D14" s="145"/>
      <c r="E14" s="127"/>
      <c r="F14" s="128"/>
      <c r="G14" s="127"/>
      <c r="H14" s="128"/>
      <c r="I14" s="128"/>
      <c r="J14" s="127"/>
      <c r="K14" s="127"/>
      <c r="L14" s="160"/>
    </row>
    <row r="15" spans="1:12">
      <c r="A15" s="144" t="s">
        <v>1224</v>
      </c>
      <c r="B15" s="145"/>
      <c r="C15" s="128"/>
      <c r="D15" s="145"/>
      <c r="E15" s="127"/>
      <c r="F15" s="128"/>
      <c r="G15" s="127"/>
      <c r="H15" s="128"/>
      <c r="I15" s="128"/>
      <c r="J15" s="127"/>
      <c r="K15" s="127"/>
      <c r="L15" s="160"/>
    </row>
    <row r="16" spans="1:12">
      <c r="A16" s="144" t="s">
        <v>1225</v>
      </c>
      <c r="B16" s="145"/>
      <c r="C16" s="128"/>
      <c r="D16" s="145"/>
      <c r="E16" s="127"/>
      <c r="F16" s="128"/>
      <c r="G16" s="127"/>
      <c r="H16" s="128"/>
      <c r="I16" s="128"/>
      <c r="J16" s="127"/>
      <c r="K16" s="127"/>
      <c r="L16" s="160"/>
    </row>
    <row r="17" spans="1:12">
      <c r="A17" s="144" t="s">
        <v>1226</v>
      </c>
      <c r="B17" s="145"/>
      <c r="C17" s="128"/>
      <c r="D17" s="145"/>
      <c r="E17" s="127"/>
      <c r="F17" s="128"/>
      <c r="G17" s="127"/>
      <c r="H17" s="128"/>
      <c r="I17" s="128"/>
      <c r="J17" s="127"/>
      <c r="K17" s="127"/>
      <c r="L17" s="160"/>
    </row>
    <row r="18" spans="1:12">
      <c r="A18" s="139" t="s">
        <v>1227</v>
      </c>
      <c r="B18" s="146">
        <f>B19+B23</f>
        <v>440</v>
      </c>
      <c r="C18" s="123">
        <v>0</v>
      </c>
      <c r="D18" s="146">
        <f>D19+D23</f>
        <v>299</v>
      </c>
      <c r="E18" s="122"/>
      <c r="F18" s="123">
        <f>D18-B18</f>
        <v>-141</v>
      </c>
      <c r="G18" s="122">
        <f>(D18/B18-1)*100</f>
        <v>-32.0454545454545</v>
      </c>
      <c r="H18" s="123">
        <f>H19+H23</f>
        <v>0</v>
      </c>
      <c r="I18" s="123">
        <f>H18-C18</f>
        <v>0</v>
      </c>
      <c r="J18" s="122" t="e">
        <f>(H18/C18-1)*100</f>
        <v>#DIV/0!</v>
      </c>
      <c r="K18" s="127"/>
      <c r="L18" s="160"/>
    </row>
    <row r="19" spans="1:12">
      <c r="A19" s="147" t="s">
        <v>1228</v>
      </c>
      <c r="B19" s="148">
        <f>SUM(B20:B22)</f>
        <v>440</v>
      </c>
      <c r="C19" s="149"/>
      <c r="D19" s="148">
        <f>SUM(D20:D22)</f>
        <v>299</v>
      </c>
      <c r="E19" s="150"/>
      <c r="F19" s="149"/>
      <c r="G19" s="150"/>
      <c r="H19" s="149"/>
      <c r="I19" s="149"/>
      <c r="J19" s="150"/>
      <c r="K19" s="127"/>
      <c r="L19" s="163"/>
    </row>
    <row r="20" spans="1:12">
      <c r="A20" s="144" t="s">
        <v>1229</v>
      </c>
      <c r="B20" s="145">
        <v>184</v>
      </c>
      <c r="C20" s="128"/>
      <c r="D20" s="145">
        <v>265</v>
      </c>
      <c r="E20" s="127"/>
      <c r="F20" s="128"/>
      <c r="G20" s="127"/>
      <c r="H20" s="128"/>
      <c r="I20" s="128"/>
      <c r="J20" s="127"/>
      <c r="K20" s="127"/>
      <c r="L20" s="163"/>
    </row>
    <row r="21" spans="1:12">
      <c r="A21" s="144" t="s">
        <v>1230</v>
      </c>
      <c r="B21" s="145">
        <v>256</v>
      </c>
      <c r="C21" s="128"/>
      <c r="D21" s="145">
        <v>34</v>
      </c>
      <c r="E21" s="127"/>
      <c r="F21" s="128"/>
      <c r="G21" s="127"/>
      <c r="H21" s="128"/>
      <c r="I21" s="128"/>
      <c r="J21" s="127"/>
      <c r="K21" s="127"/>
      <c r="L21" s="163"/>
    </row>
    <row r="22" spans="1:12">
      <c r="A22" s="144" t="s">
        <v>1231</v>
      </c>
      <c r="B22" s="145"/>
      <c r="C22" s="128"/>
      <c r="D22" s="145"/>
      <c r="E22" s="127"/>
      <c r="F22" s="128"/>
      <c r="G22" s="127"/>
      <c r="H22" s="128"/>
      <c r="I22" s="128"/>
      <c r="J22" s="127"/>
      <c r="K22" s="127"/>
      <c r="L22" s="163"/>
    </row>
    <row r="23" spans="1:12">
      <c r="A23" s="141" t="s">
        <v>1232</v>
      </c>
      <c r="B23" s="151">
        <f>SUM(B24:B26)</f>
        <v>0</v>
      </c>
      <c r="C23" s="142"/>
      <c r="D23" s="151">
        <f>SUM(D24:D26)</f>
        <v>0</v>
      </c>
      <c r="E23" s="143"/>
      <c r="F23" s="142"/>
      <c r="G23" s="143"/>
      <c r="H23" s="142"/>
      <c r="I23" s="142"/>
      <c r="J23" s="143"/>
      <c r="K23" s="127"/>
      <c r="L23" s="163"/>
    </row>
    <row r="24" spans="1:12">
      <c r="A24" s="144" t="s">
        <v>1229</v>
      </c>
      <c r="B24" s="145"/>
      <c r="C24" s="128"/>
      <c r="D24" s="145"/>
      <c r="E24" s="127"/>
      <c r="F24" s="128"/>
      <c r="G24" s="127"/>
      <c r="H24" s="128"/>
      <c r="I24" s="128"/>
      <c r="J24" s="127"/>
      <c r="K24" s="127"/>
      <c r="L24" s="163"/>
    </row>
    <row r="25" spans="1:12">
      <c r="A25" s="144" t="s">
        <v>1230</v>
      </c>
      <c r="B25" s="145"/>
      <c r="C25" s="128"/>
      <c r="D25" s="145"/>
      <c r="E25" s="127"/>
      <c r="F25" s="128"/>
      <c r="G25" s="127"/>
      <c r="H25" s="128"/>
      <c r="I25" s="128"/>
      <c r="J25" s="127"/>
      <c r="K25" s="127"/>
      <c r="L25" s="163"/>
    </row>
    <row r="26" spans="1:12">
      <c r="A26" s="152" t="s">
        <v>1233</v>
      </c>
      <c r="B26" s="145"/>
      <c r="C26" s="128"/>
      <c r="D26" s="145"/>
      <c r="E26" s="127"/>
      <c r="F26" s="128"/>
      <c r="G26" s="127"/>
      <c r="H26" s="128"/>
      <c r="I26" s="128"/>
      <c r="J26" s="127"/>
      <c r="K26" s="127"/>
      <c r="L26" s="163"/>
    </row>
    <row r="27" spans="1:12">
      <c r="A27" s="139" t="s">
        <v>1234</v>
      </c>
      <c r="B27" s="146">
        <f>B28+B35+B50+B56+B60+B61+B67+B73+B77+B81+B85</f>
        <v>36424</v>
      </c>
      <c r="C27" s="146">
        <f>C28+C35+C50+C56+C60+C61+C67+C73+C77+C81+C85</f>
        <v>29309</v>
      </c>
      <c r="D27" s="146">
        <f>D28+D35+D50+D56+D60+D61+D67+D73+D77+D81+D85</f>
        <v>29832</v>
      </c>
      <c r="E27" s="122">
        <f>D27/C27*100</f>
        <v>101.784434815244</v>
      </c>
      <c r="F27" s="123">
        <f>D27-B27</f>
        <v>-6592</v>
      </c>
      <c r="G27" s="122">
        <f>(D27/B27-1)*100</f>
        <v>-18.0979573907314</v>
      </c>
      <c r="H27" s="146">
        <f>H28+H35+H50+H56+H60+H61+H67+H73+H77+H81+H85</f>
        <v>20349</v>
      </c>
      <c r="I27" s="123">
        <f>H27-C27</f>
        <v>-8960</v>
      </c>
      <c r="J27" s="122">
        <f>(H27/C27-1)*100</f>
        <v>-30.5708144256031</v>
      </c>
      <c r="K27" s="127"/>
      <c r="L27" s="160"/>
    </row>
    <row r="28" spans="1:12">
      <c r="A28" s="153" t="s">
        <v>1235</v>
      </c>
      <c r="B28" s="148">
        <f>SUM(B29:B34)</f>
        <v>0</v>
      </c>
      <c r="C28" s="148">
        <f>SUM(C29:C34)</f>
        <v>0</v>
      </c>
      <c r="D28" s="148">
        <f>SUM(D29:D34)</f>
        <v>0</v>
      </c>
      <c r="E28" s="150"/>
      <c r="F28" s="149">
        <f>D28-B28</f>
        <v>0</v>
      </c>
      <c r="G28" s="150"/>
      <c r="H28" s="148">
        <f>SUM(H29:H34)</f>
        <v>0</v>
      </c>
      <c r="I28" s="149">
        <f>H28-C28</f>
        <v>0</v>
      </c>
      <c r="J28" s="150"/>
      <c r="K28" s="127"/>
      <c r="L28" s="160"/>
    </row>
    <row r="29" spans="1:12">
      <c r="A29" s="152" t="s">
        <v>1236</v>
      </c>
      <c r="B29" s="145"/>
      <c r="C29" s="145"/>
      <c r="D29" s="145"/>
      <c r="E29" s="127"/>
      <c r="F29" s="128"/>
      <c r="G29" s="127"/>
      <c r="H29" s="145"/>
      <c r="I29" s="128"/>
      <c r="J29" s="127"/>
      <c r="K29" s="127"/>
      <c r="L29" s="160"/>
    </row>
    <row r="30" spans="1:12">
      <c r="A30" s="152" t="s">
        <v>1237</v>
      </c>
      <c r="B30" s="145"/>
      <c r="C30" s="145"/>
      <c r="D30" s="145"/>
      <c r="E30" s="127"/>
      <c r="F30" s="128"/>
      <c r="G30" s="127"/>
      <c r="H30" s="145"/>
      <c r="I30" s="128"/>
      <c r="J30" s="127"/>
      <c r="K30" s="127"/>
      <c r="L30" s="160"/>
    </row>
    <row r="31" spans="1:12">
      <c r="A31" s="154" t="s">
        <v>1238</v>
      </c>
      <c r="B31" s="145"/>
      <c r="C31" s="145"/>
      <c r="D31" s="145"/>
      <c r="E31" s="127"/>
      <c r="F31" s="128"/>
      <c r="G31" s="127"/>
      <c r="H31" s="145"/>
      <c r="I31" s="128"/>
      <c r="J31" s="127"/>
      <c r="K31" s="127"/>
      <c r="L31" s="160"/>
    </row>
    <row r="32" spans="1:12">
      <c r="A32" s="154" t="s">
        <v>1239</v>
      </c>
      <c r="B32" s="145"/>
      <c r="C32" s="145"/>
      <c r="D32" s="145"/>
      <c r="E32" s="127"/>
      <c r="F32" s="128"/>
      <c r="G32" s="127"/>
      <c r="H32" s="145"/>
      <c r="I32" s="128"/>
      <c r="J32" s="127"/>
      <c r="K32" s="127"/>
      <c r="L32" s="160"/>
    </row>
    <row r="33" spans="1:12">
      <c r="A33" s="154" t="s">
        <v>1240</v>
      </c>
      <c r="B33" s="145"/>
      <c r="C33" s="145"/>
      <c r="D33" s="145"/>
      <c r="E33" s="127"/>
      <c r="F33" s="128"/>
      <c r="G33" s="127"/>
      <c r="H33" s="145"/>
      <c r="I33" s="128"/>
      <c r="J33" s="127"/>
      <c r="K33" s="127"/>
      <c r="L33" s="160"/>
    </row>
    <row r="34" spans="1:12">
      <c r="A34" s="152" t="s">
        <v>1241</v>
      </c>
      <c r="B34" s="145"/>
      <c r="C34" s="145"/>
      <c r="D34" s="145"/>
      <c r="E34" s="127"/>
      <c r="F34" s="128"/>
      <c r="G34" s="127"/>
      <c r="H34" s="145"/>
      <c r="I34" s="128"/>
      <c r="J34" s="127"/>
      <c r="K34" s="127"/>
      <c r="L34" s="160"/>
    </row>
    <row r="35" spans="1:12">
      <c r="A35" s="153" t="s">
        <v>1242</v>
      </c>
      <c r="B35" s="148">
        <f>SUM(B36:B49)</f>
        <v>26749</v>
      </c>
      <c r="C35" s="148">
        <f>SUM(C36:C49)</f>
        <v>27882</v>
      </c>
      <c r="D35" s="148">
        <f>SUM(D36:D49)</f>
        <v>16807</v>
      </c>
      <c r="E35" s="150">
        <f>D35/C35*100</f>
        <v>60.2790330679291</v>
      </c>
      <c r="F35" s="149">
        <f>D35-B35</f>
        <v>-9942</v>
      </c>
      <c r="G35" s="150">
        <f>(D35/B35-1)*100</f>
        <v>-37.1677445885827</v>
      </c>
      <c r="H35" s="148">
        <f>SUM(H36:H49)</f>
        <v>19131</v>
      </c>
      <c r="I35" s="149">
        <f>H35-C35</f>
        <v>-8751</v>
      </c>
      <c r="J35" s="150">
        <f>(H35/C35-1)*100</f>
        <v>-31.3858403270928</v>
      </c>
      <c r="K35" s="127"/>
      <c r="L35" s="160"/>
    </row>
    <row r="36" spans="1:12">
      <c r="A36" s="152" t="s">
        <v>1243</v>
      </c>
      <c r="B36" s="145">
        <v>16132</v>
      </c>
      <c r="C36" s="155">
        <v>10336</v>
      </c>
      <c r="D36" s="145">
        <v>10031</v>
      </c>
      <c r="E36" s="127"/>
      <c r="F36" s="128"/>
      <c r="G36" s="127"/>
      <c r="H36" s="155">
        <v>3610</v>
      </c>
      <c r="I36" s="128"/>
      <c r="J36" s="127"/>
      <c r="K36" s="127"/>
      <c r="L36" s="160"/>
    </row>
    <row r="37" spans="1:12">
      <c r="A37" s="152" t="s">
        <v>1244</v>
      </c>
      <c r="B37" s="145">
        <v>4492</v>
      </c>
      <c r="C37" s="155">
        <v>2000</v>
      </c>
      <c r="D37" s="145">
        <v>5689</v>
      </c>
      <c r="E37" s="127"/>
      <c r="F37" s="128"/>
      <c r="G37" s="127"/>
      <c r="H37" s="155">
        <v>1000</v>
      </c>
      <c r="I37" s="128"/>
      <c r="J37" s="127"/>
      <c r="K37" s="127"/>
      <c r="L37" s="160"/>
    </row>
    <row r="38" spans="1:12">
      <c r="A38" s="152" t="s">
        <v>1245</v>
      </c>
      <c r="B38" s="145"/>
      <c r="C38" s="155"/>
      <c r="D38" s="145">
        <v>0</v>
      </c>
      <c r="E38" s="127"/>
      <c r="F38" s="128"/>
      <c r="G38" s="127"/>
      <c r="H38" s="155"/>
      <c r="I38" s="128"/>
      <c r="J38" s="127"/>
      <c r="K38" s="127"/>
      <c r="L38" s="160"/>
    </row>
    <row r="39" spans="1:12">
      <c r="A39" s="152" t="s">
        <v>1246</v>
      </c>
      <c r="B39" s="145">
        <v>3653</v>
      </c>
      <c r="C39" s="155">
        <v>7090</v>
      </c>
      <c r="D39" s="145">
        <v>963</v>
      </c>
      <c r="E39" s="127"/>
      <c r="F39" s="128"/>
      <c r="G39" s="127"/>
      <c r="H39" s="155">
        <v>4900</v>
      </c>
      <c r="I39" s="128"/>
      <c r="J39" s="127"/>
      <c r="K39" s="127"/>
      <c r="L39" s="164"/>
    </row>
    <row r="40" spans="1:12">
      <c r="A40" s="152" t="s">
        <v>1247</v>
      </c>
      <c r="B40" s="145">
        <v>2171</v>
      </c>
      <c r="C40" s="155">
        <v>3500</v>
      </c>
      <c r="D40" s="145">
        <v>112</v>
      </c>
      <c r="E40" s="127"/>
      <c r="F40" s="128"/>
      <c r="G40" s="127"/>
      <c r="H40" s="155">
        <v>1500</v>
      </c>
      <c r="I40" s="128"/>
      <c r="J40" s="127"/>
      <c r="K40" s="127"/>
      <c r="L40" s="164"/>
    </row>
    <row r="41" spans="1:12">
      <c r="A41" s="156" t="s">
        <v>1248</v>
      </c>
      <c r="B41" s="145"/>
      <c r="C41" s="155">
        <v>35</v>
      </c>
      <c r="D41" s="145"/>
      <c r="E41" s="127"/>
      <c r="F41" s="128"/>
      <c r="G41" s="127"/>
      <c r="H41" s="155">
        <v>31</v>
      </c>
      <c r="I41" s="128"/>
      <c r="J41" s="127"/>
      <c r="K41" s="127"/>
      <c r="L41" s="164"/>
    </row>
    <row r="42" spans="1:12">
      <c r="A42" s="152" t="s">
        <v>1237</v>
      </c>
      <c r="B42" s="145"/>
      <c r="C42" s="155"/>
      <c r="D42" s="145"/>
      <c r="E42" s="127"/>
      <c r="F42" s="128"/>
      <c r="G42" s="127"/>
      <c r="H42" s="155"/>
      <c r="I42" s="128"/>
      <c r="J42" s="127"/>
      <c r="K42" s="127"/>
      <c r="L42" s="164"/>
    </row>
    <row r="43" spans="1:12">
      <c r="A43" s="152" t="s">
        <v>1249</v>
      </c>
      <c r="B43" s="145"/>
      <c r="C43" s="155"/>
      <c r="D43" s="145"/>
      <c r="E43" s="127"/>
      <c r="F43" s="128"/>
      <c r="G43" s="127"/>
      <c r="H43" s="155"/>
      <c r="I43" s="128"/>
      <c r="J43" s="127"/>
      <c r="K43" s="127"/>
      <c r="L43" s="164"/>
    </row>
    <row r="44" spans="1:12">
      <c r="A44" s="152" t="s">
        <v>1250</v>
      </c>
      <c r="B44" s="145"/>
      <c r="C44" s="155"/>
      <c r="D44" s="145"/>
      <c r="E44" s="127"/>
      <c r="F44" s="128"/>
      <c r="G44" s="127"/>
      <c r="H44" s="155"/>
      <c r="I44" s="128"/>
      <c r="J44" s="127"/>
      <c r="K44" s="127"/>
      <c r="L44" s="164"/>
    </row>
    <row r="45" spans="1:12">
      <c r="A45" s="154" t="s">
        <v>1238</v>
      </c>
      <c r="B45" s="145"/>
      <c r="C45" s="155"/>
      <c r="D45" s="145"/>
      <c r="E45" s="127"/>
      <c r="F45" s="128"/>
      <c r="G45" s="127"/>
      <c r="H45" s="155"/>
      <c r="I45" s="128"/>
      <c r="J45" s="127"/>
      <c r="K45" s="127"/>
      <c r="L45" s="164"/>
    </row>
    <row r="46" spans="1:12">
      <c r="A46" s="154" t="s">
        <v>1240</v>
      </c>
      <c r="B46" s="145"/>
      <c r="C46" s="145"/>
      <c r="D46" s="145"/>
      <c r="E46" s="127"/>
      <c r="F46" s="128"/>
      <c r="G46" s="127"/>
      <c r="H46" s="145"/>
      <c r="I46" s="128"/>
      <c r="J46" s="127"/>
      <c r="K46" s="127"/>
      <c r="L46" s="164"/>
    </row>
    <row r="47" spans="1:12">
      <c r="A47" s="154" t="s">
        <v>1251</v>
      </c>
      <c r="B47" s="145">
        <v>1</v>
      </c>
      <c r="C47" s="145"/>
      <c r="D47" s="145"/>
      <c r="E47" s="127"/>
      <c r="F47" s="128"/>
      <c r="G47" s="127"/>
      <c r="H47" s="145"/>
      <c r="I47" s="128"/>
      <c r="J47" s="127"/>
      <c r="K47" s="127"/>
      <c r="L47" s="164"/>
    </row>
    <row r="48" spans="1:12">
      <c r="A48" s="154" t="s">
        <v>1252</v>
      </c>
      <c r="B48" s="145"/>
      <c r="C48" s="145"/>
      <c r="D48" s="145">
        <v>12</v>
      </c>
      <c r="E48" s="127"/>
      <c r="F48" s="128"/>
      <c r="G48" s="127"/>
      <c r="H48" s="145"/>
      <c r="I48" s="128"/>
      <c r="J48" s="127"/>
      <c r="K48" s="127"/>
      <c r="L48" s="164"/>
    </row>
    <row r="49" spans="1:12">
      <c r="A49" s="152" t="s">
        <v>1253</v>
      </c>
      <c r="B49" s="145">
        <v>300</v>
      </c>
      <c r="C49" s="145">
        <v>4921</v>
      </c>
      <c r="D49" s="145"/>
      <c r="E49" s="127"/>
      <c r="F49" s="128"/>
      <c r="G49" s="127"/>
      <c r="H49" s="145">
        <v>8090</v>
      </c>
      <c r="I49" s="128"/>
      <c r="J49" s="127"/>
      <c r="K49" s="127"/>
      <c r="L49" s="164"/>
    </row>
    <row r="50" spans="1:12">
      <c r="A50" s="153" t="s">
        <v>1254</v>
      </c>
      <c r="B50" s="157">
        <f>SUM(B51:B55)</f>
        <v>0</v>
      </c>
      <c r="C50" s="157"/>
      <c r="D50" s="157">
        <f>SUM(D51:D55)</f>
        <v>0</v>
      </c>
      <c r="E50" s="150"/>
      <c r="F50" s="149"/>
      <c r="G50" s="150"/>
      <c r="H50" s="157"/>
      <c r="I50" s="149"/>
      <c r="J50" s="150"/>
      <c r="K50" s="127"/>
      <c r="L50" s="164"/>
    </row>
    <row r="51" spans="1:12">
      <c r="A51" s="152" t="s">
        <v>1255</v>
      </c>
      <c r="B51" s="145"/>
      <c r="C51" s="145"/>
      <c r="D51" s="145"/>
      <c r="E51" s="127"/>
      <c r="F51" s="128"/>
      <c r="G51" s="127"/>
      <c r="H51" s="145"/>
      <c r="I51" s="128"/>
      <c r="J51" s="127"/>
      <c r="K51" s="127"/>
      <c r="L51" s="164"/>
    </row>
    <row r="52" spans="1:12">
      <c r="A52" s="152" t="s">
        <v>1256</v>
      </c>
      <c r="B52" s="145"/>
      <c r="C52" s="145"/>
      <c r="D52" s="145"/>
      <c r="E52" s="127"/>
      <c r="F52" s="128"/>
      <c r="G52" s="127"/>
      <c r="H52" s="145"/>
      <c r="I52" s="128"/>
      <c r="J52" s="127"/>
      <c r="K52" s="127"/>
      <c r="L52" s="164"/>
    </row>
    <row r="53" spans="1:12">
      <c r="A53" s="152" t="s">
        <v>1257</v>
      </c>
      <c r="B53" s="145"/>
      <c r="C53" s="145"/>
      <c r="D53" s="145"/>
      <c r="E53" s="127"/>
      <c r="F53" s="128"/>
      <c r="G53" s="127"/>
      <c r="H53" s="145"/>
      <c r="I53" s="128"/>
      <c r="J53" s="127"/>
      <c r="K53" s="127"/>
      <c r="L53" s="164"/>
    </row>
    <row r="54" spans="1:12">
      <c r="A54" s="152" t="s">
        <v>1258</v>
      </c>
      <c r="B54" s="145"/>
      <c r="C54" s="145"/>
      <c r="D54" s="145"/>
      <c r="E54" s="127"/>
      <c r="F54" s="128"/>
      <c r="G54" s="127"/>
      <c r="H54" s="145"/>
      <c r="I54" s="128"/>
      <c r="J54" s="127"/>
      <c r="K54" s="127"/>
      <c r="L54" s="164"/>
    </row>
    <row r="55" spans="1:12">
      <c r="A55" s="152" t="s">
        <v>1259</v>
      </c>
      <c r="B55" s="145"/>
      <c r="C55" s="145"/>
      <c r="D55" s="145"/>
      <c r="E55" s="127"/>
      <c r="F55" s="128"/>
      <c r="G55" s="127"/>
      <c r="H55" s="145"/>
      <c r="I55" s="128"/>
      <c r="J55" s="127"/>
      <c r="K55" s="127"/>
      <c r="L55" s="164"/>
    </row>
    <row r="56" spans="1:12">
      <c r="A56" s="153" t="s">
        <v>1260</v>
      </c>
      <c r="B56" s="148">
        <f>SUM(B57:B59)</f>
        <v>0</v>
      </c>
      <c r="C56" s="148">
        <f>SUM(C57:C59)</f>
        <v>0</v>
      </c>
      <c r="D56" s="148">
        <f>SUM(D57:D59)</f>
        <v>0</v>
      </c>
      <c r="E56" s="150" t="e">
        <f>D56/C56*100</f>
        <v>#DIV/0!</v>
      </c>
      <c r="F56" s="149">
        <f>D56-B56</f>
        <v>0</v>
      </c>
      <c r="G56" s="150" t="e">
        <f>(D56/B56-1)*100</f>
        <v>#DIV/0!</v>
      </c>
      <c r="H56" s="148">
        <f>SUM(H57:H59)</f>
        <v>0</v>
      </c>
      <c r="I56" s="149">
        <f>H56-C56</f>
        <v>0</v>
      </c>
      <c r="J56" s="150" t="e">
        <f>(H56/C56-1)*100</f>
        <v>#DIV/0!</v>
      </c>
      <c r="K56" s="127"/>
      <c r="L56" s="164"/>
    </row>
    <row r="57" spans="1:12">
      <c r="A57" s="152" t="s">
        <v>1261</v>
      </c>
      <c r="B57" s="158"/>
      <c r="C57" s="158"/>
      <c r="D57" s="158"/>
      <c r="E57" s="127"/>
      <c r="F57" s="128"/>
      <c r="G57" s="127"/>
      <c r="H57" s="158"/>
      <c r="I57" s="128">
        <f>H57-C57</f>
        <v>0</v>
      </c>
      <c r="J57" s="127"/>
      <c r="K57" s="127"/>
      <c r="L57" s="164"/>
    </row>
    <row r="58" spans="1:12">
      <c r="A58" s="152" t="s">
        <v>1262</v>
      </c>
      <c r="B58" s="158"/>
      <c r="C58" s="158"/>
      <c r="D58" s="158"/>
      <c r="E58" s="127"/>
      <c r="F58" s="128"/>
      <c r="G58" s="127"/>
      <c r="H58" s="158"/>
      <c r="I58" s="128"/>
      <c r="J58" s="127"/>
      <c r="K58" s="127"/>
      <c r="L58" s="164"/>
    </row>
    <row r="59" spans="1:12">
      <c r="A59" s="152" t="s">
        <v>1263</v>
      </c>
      <c r="B59" s="145"/>
      <c r="C59" s="145"/>
      <c r="D59" s="145"/>
      <c r="E59" s="127"/>
      <c r="F59" s="128"/>
      <c r="G59" s="127"/>
      <c r="H59" s="145"/>
      <c r="I59" s="128"/>
      <c r="J59" s="127"/>
      <c r="K59" s="127"/>
      <c r="L59" s="164"/>
    </row>
    <row r="60" spans="1:12">
      <c r="A60" s="153" t="s">
        <v>1264</v>
      </c>
      <c r="B60" s="148">
        <v>45</v>
      </c>
      <c r="C60" s="148">
        <v>303</v>
      </c>
      <c r="D60" s="148"/>
      <c r="E60" s="150">
        <f>D60/C60*100</f>
        <v>0</v>
      </c>
      <c r="F60" s="149">
        <f>D60-B60</f>
        <v>-45</v>
      </c>
      <c r="G60" s="150">
        <f>(D60/B60-1)*100</f>
        <v>-100</v>
      </c>
      <c r="H60" s="148"/>
      <c r="I60" s="149">
        <f t="shared" ref="I60:I90" si="0">H60-C60</f>
        <v>-303</v>
      </c>
      <c r="J60" s="150">
        <f>(H60/C60-1)*100</f>
        <v>-100</v>
      </c>
      <c r="K60" s="127"/>
      <c r="L60" s="164"/>
    </row>
    <row r="61" spans="1:12">
      <c r="A61" s="153" t="s">
        <v>1265</v>
      </c>
      <c r="B61" s="159">
        <f>SUM(B62:B66)</f>
        <v>0</v>
      </c>
      <c r="C61" s="159">
        <v>0</v>
      </c>
      <c r="D61" s="159">
        <f>SUM(D62:D66)</f>
        <v>0</v>
      </c>
      <c r="E61" s="150"/>
      <c r="F61" s="149">
        <f>D61-B61</f>
        <v>0</v>
      </c>
      <c r="G61" s="150"/>
      <c r="H61" s="159">
        <v>0</v>
      </c>
      <c r="I61" s="149">
        <f t="shared" si="0"/>
        <v>0</v>
      </c>
      <c r="J61" s="150"/>
      <c r="K61" s="127"/>
      <c r="L61" s="164"/>
    </row>
    <row r="62" spans="1:12">
      <c r="A62" s="152" t="s">
        <v>1266</v>
      </c>
      <c r="B62" s="145"/>
      <c r="C62" s="145"/>
      <c r="D62" s="145"/>
      <c r="E62" s="127"/>
      <c r="F62" s="128"/>
      <c r="G62" s="127"/>
      <c r="H62" s="145"/>
      <c r="I62" s="128">
        <f t="shared" si="0"/>
        <v>0</v>
      </c>
      <c r="J62" s="127"/>
      <c r="K62" s="127"/>
      <c r="L62" s="164"/>
    </row>
    <row r="63" spans="1:12">
      <c r="A63" s="152" t="s">
        <v>1267</v>
      </c>
      <c r="B63" s="145"/>
      <c r="C63" s="145"/>
      <c r="D63" s="145"/>
      <c r="E63" s="127"/>
      <c r="F63" s="128"/>
      <c r="G63" s="127"/>
      <c r="H63" s="145"/>
      <c r="I63" s="128">
        <f t="shared" si="0"/>
        <v>0</v>
      </c>
      <c r="J63" s="127"/>
      <c r="K63" s="127"/>
      <c r="L63" s="164"/>
    </row>
    <row r="64" spans="1:12">
      <c r="A64" s="152" t="s">
        <v>1268</v>
      </c>
      <c r="B64" s="145"/>
      <c r="C64" s="145">
        <v>0</v>
      </c>
      <c r="D64" s="145"/>
      <c r="E64" s="127"/>
      <c r="F64" s="128"/>
      <c r="G64" s="127"/>
      <c r="H64" s="145">
        <v>0</v>
      </c>
      <c r="I64" s="128">
        <f t="shared" si="0"/>
        <v>0</v>
      </c>
      <c r="J64" s="127"/>
      <c r="K64" s="127"/>
      <c r="L64" s="164"/>
    </row>
    <row r="65" spans="1:12">
      <c r="A65" s="152" t="s">
        <v>1269</v>
      </c>
      <c r="B65" s="145"/>
      <c r="C65" s="145"/>
      <c r="D65" s="145"/>
      <c r="E65" s="127"/>
      <c r="F65" s="128"/>
      <c r="G65" s="127"/>
      <c r="H65" s="145"/>
      <c r="I65" s="128">
        <f t="shared" si="0"/>
        <v>0</v>
      </c>
      <c r="J65" s="127"/>
      <c r="K65" s="127"/>
      <c r="L65" s="164"/>
    </row>
    <row r="66" spans="1:12">
      <c r="A66" s="152" t="s">
        <v>1270</v>
      </c>
      <c r="B66" s="145"/>
      <c r="C66" s="145">
        <v>0</v>
      </c>
      <c r="D66" s="145"/>
      <c r="E66" s="127"/>
      <c r="F66" s="128"/>
      <c r="G66" s="127"/>
      <c r="H66" s="145">
        <v>0</v>
      </c>
      <c r="I66" s="128">
        <f t="shared" si="0"/>
        <v>0</v>
      </c>
      <c r="J66" s="127"/>
      <c r="K66" s="127"/>
      <c r="L66" s="164"/>
    </row>
    <row r="67" spans="1:12">
      <c r="A67" s="153" t="s">
        <v>1271</v>
      </c>
      <c r="B67" s="148">
        <f>SUM(B68:B72)</f>
        <v>0</v>
      </c>
      <c r="C67" s="148">
        <f>SUM(C68:C72)</f>
        <v>0</v>
      </c>
      <c r="D67" s="148">
        <f>SUM(D68:D72)</f>
        <v>0</v>
      </c>
      <c r="E67" s="150"/>
      <c r="F67" s="149">
        <f>D67-B67</f>
        <v>0</v>
      </c>
      <c r="G67" s="150"/>
      <c r="H67" s="148">
        <f>SUM(H68:H72)</f>
        <v>0</v>
      </c>
      <c r="I67" s="149">
        <f t="shared" si="0"/>
        <v>0</v>
      </c>
      <c r="J67" s="150"/>
      <c r="K67" s="127"/>
      <c r="L67" s="164"/>
    </row>
    <row r="68" spans="1:12">
      <c r="A68" s="152" t="s">
        <v>1255</v>
      </c>
      <c r="B68" s="158"/>
      <c r="C68" s="158"/>
      <c r="D68" s="158"/>
      <c r="E68" s="127"/>
      <c r="F68" s="128"/>
      <c r="G68" s="127"/>
      <c r="H68" s="158"/>
      <c r="I68" s="128"/>
      <c r="J68" s="127"/>
      <c r="K68" s="127"/>
      <c r="L68" s="164"/>
    </row>
    <row r="69" spans="1:12">
      <c r="A69" s="152" t="s">
        <v>1256</v>
      </c>
      <c r="B69" s="158"/>
      <c r="C69" s="158"/>
      <c r="D69" s="158"/>
      <c r="E69" s="127"/>
      <c r="F69" s="128"/>
      <c r="G69" s="127"/>
      <c r="H69" s="158"/>
      <c r="I69" s="128"/>
      <c r="J69" s="127"/>
      <c r="K69" s="127"/>
      <c r="L69" s="164"/>
    </row>
    <row r="70" spans="1:12">
      <c r="A70" s="152" t="s">
        <v>1257</v>
      </c>
      <c r="B70" s="158"/>
      <c r="C70" s="158"/>
      <c r="D70" s="158"/>
      <c r="E70" s="127"/>
      <c r="F70" s="128"/>
      <c r="G70" s="127"/>
      <c r="H70" s="158"/>
      <c r="I70" s="128"/>
      <c r="J70" s="127"/>
      <c r="K70" s="127"/>
      <c r="L70" s="164"/>
    </row>
    <row r="71" spans="1:12">
      <c r="A71" s="152" t="s">
        <v>1258</v>
      </c>
      <c r="B71" s="158"/>
      <c r="C71" s="158"/>
      <c r="D71" s="158"/>
      <c r="E71" s="127"/>
      <c r="F71" s="128"/>
      <c r="G71" s="127"/>
      <c r="H71" s="158"/>
      <c r="I71" s="128"/>
      <c r="J71" s="127"/>
      <c r="K71" s="127"/>
      <c r="L71" s="164"/>
    </row>
    <row r="72" spans="1:12">
      <c r="A72" s="152" t="s">
        <v>1272</v>
      </c>
      <c r="B72" s="158"/>
      <c r="C72" s="158"/>
      <c r="D72" s="158"/>
      <c r="E72" s="127"/>
      <c r="F72" s="128"/>
      <c r="G72" s="127"/>
      <c r="H72" s="158"/>
      <c r="I72" s="128"/>
      <c r="J72" s="127"/>
      <c r="K72" s="127"/>
      <c r="L72" s="164"/>
    </row>
    <row r="73" spans="1:12">
      <c r="A73" s="165" t="s">
        <v>1273</v>
      </c>
      <c r="B73" s="148">
        <f>SUM(B74:B76)</f>
        <v>630</v>
      </c>
      <c r="C73" s="148">
        <f>SUM(C74:C76)</f>
        <v>1124</v>
      </c>
      <c r="D73" s="148">
        <f>SUM(D74:D76)</f>
        <v>900</v>
      </c>
      <c r="E73" s="150">
        <f>D73/C73*100</f>
        <v>80.0711743772242</v>
      </c>
      <c r="F73" s="149">
        <f>D73-B73</f>
        <v>270</v>
      </c>
      <c r="G73" s="150">
        <f>(D73/B73-1)*100</f>
        <v>42.8571428571429</v>
      </c>
      <c r="H73" s="148">
        <f>SUM(H74:H76)</f>
        <v>1218</v>
      </c>
      <c r="I73" s="149">
        <f t="shared" si="0"/>
        <v>94</v>
      </c>
      <c r="J73" s="150"/>
      <c r="K73" s="127"/>
      <c r="L73" s="164"/>
    </row>
    <row r="74" spans="1:12">
      <c r="A74" s="152" t="s">
        <v>1274</v>
      </c>
      <c r="B74" s="158">
        <v>630</v>
      </c>
      <c r="C74" s="158">
        <v>1086</v>
      </c>
      <c r="D74" s="158">
        <v>900</v>
      </c>
      <c r="E74" s="127"/>
      <c r="F74" s="128"/>
      <c r="G74" s="127"/>
      <c r="H74" s="158">
        <v>1218</v>
      </c>
      <c r="I74" s="128">
        <f t="shared" si="0"/>
        <v>132</v>
      </c>
      <c r="J74" s="127"/>
      <c r="K74" s="127"/>
      <c r="L74" s="164"/>
    </row>
    <row r="75" spans="1:12">
      <c r="A75" s="152" t="s">
        <v>1275</v>
      </c>
      <c r="B75" s="158"/>
      <c r="C75" s="158">
        <v>38</v>
      </c>
      <c r="D75" s="158"/>
      <c r="E75" s="127"/>
      <c r="F75" s="128"/>
      <c r="G75" s="127"/>
      <c r="H75" s="158"/>
      <c r="I75" s="128">
        <f t="shared" si="0"/>
        <v>-38</v>
      </c>
      <c r="J75" s="127"/>
      <c r="K75" s="127"/>
      <c r="L75" s="164"/>
    </row>
    <row r="76" spans="1:12">
      <c r="A76" s="152" t="s">
        <v>1276</v>
      </c>
      <c r="B76" s="158"/>
      <c r="C76" s="158"/>
      <c r="D76" s="158"/>
      <c r="E76" s="127"/>
      <c r="F76" s="128"/>
      <c r="G76" s="127"/>
      <c r="H76" s="158"/>
      <c r="I76" s="128">
        <f t="shared" si="0"/>
        <v>0</v>
      </c>
      <c r="J76" s="127"/>
      <c r="K76" s="127"/>
      <c r="L76" s="164"/>
    </row>
    <row r="77" spans="1:12">
      <c r="A77" s="165" t="s">
        <v>1277</v>
      </c>
      <c r="B77" s="148">
        <f>SUM(B78:B80)</f>
        <v>0</v>
      </c>
      <c r="C77" s="148">
        <f>SUM(C78:C80)</f>
        <v>0</v>
      </c>
      <c r="D77" s="148">
        <f>SUM(D78:D80)</f>
        <v>0</v>
      </c>
      <c r="E77" s="150"/>
      <c r="F77" s="149">
        <f>D77-B77</f>
        <v>0</v>
      </c>
      <c r="G77" s="150"/>
      <c r="H77" s="148">
        <f>SUM(H78:H80)</f>
        <v>0</v>
      </c>
      <c r="I77" s="149">
        <f t="shared" si="0"/>
        <v>0</v>
      </c>
      <c r="J77" s="150"/>
      <c r="K77" s="127"/>
      <c r="L77" s="164"/>
    </row>
    <row r="78" spans="1:12">
      <c r="A78" s="152" t="s">
        <v>1243</v>
      </c>
      <c r="B78" s="158"/>
      <c r="C78" s="158"/>
      <c r="D78" s="158"/>
      <c r="E78" s="127"/>
      <c r="F78" s="128"/>
      <c r="G78" s="127"/>
      <c r="H78" s="158"/>
      <c r="I78" s="128">
        <f t="shared" si="0"/>
        <v>0</v>
      </c>
      <c r="J78" s="127"/>
      <c r="K78" s="127"/>
      <c r="L78" s="164"/>
    </row>
    <row r="79" spans="1:12">
      <c r="A79" s="152" t="s">
        <v>1244</v>
      </c>
      <c r="B79" s="158"/>
      <c r="C79" s="158"/>
      <c r="D79" s="158"/>
      <c r="E79" s="127"/>
      <c r="F79" s="128"/>
      <c r="G79" s="127"/>
      <c r="H79" s="158"/>
      <c r="I79" s="128">
        <f t="shared" si="0"/>
        <v>0</v>
      </c>
      <c r="J79" s="127"/>
      <c r="K79" s="127"/>
      <c r="L79" s="164"/>
    </row>
    <row r="80" spans="1:12">
      <c r="A80" s="152" t="s">
        <v>1278</v>
      </c>
      <c r="B80" s="158"/>
      <c r="C80" s="158"/>
      <c r="D80" s="158"/>
      <c r="E80" s="127"/>
      <c r="F80" s="128"/>
      <c r="G80" s="127"/>
      <c r="H80" s="158"/>
      <c r="I80" s="128">
        <f t="shared" si="0"/>
        <v>0</v>
      </c>
      <c r="J80" s="127"/>
      <c r="K80" s="127"/>
      <c r="L80" s="164"/>
    </row>
    <row r="81" spans="1:12">
      <c r="A81" s="165" t="s">
        <v>1279</v>
      </c>
      <c r="B81" s="148">
        <f>SUM(B82:B84)</f>
        <v>9000</v>
      </c>
      <c r="C81" s="148">
        <f>SUM(C82:C84)</f>
        <v>0</v>
      </c>
      <c r="D81" s="148">
        <f>SUM(D82:D84)</f>
        <v>0</v>
      </c>
      <c r="E81" s="150"/>
      <c r="F81" s="149">
        <f>D81-B81</f>
        <v>-9000</v>
      </c>
      <c r="G81" s="150"/>
      <c r="H81" s="148">
        <f>SUM(H82:H84)</f>
        <v>0</v>
      </c>
      <c r="I81" s="149">
        <f t="shared" si="0"/>
        <v>0</v>
      </c>
      <c r="J81" s="150"/>
      <c r="K81" s="127"/>
      <c r="L81" s="164"/>
    </row>
    <row r="82" spans="1:12">
      <c r="A82" s="152" t="s">
        <v>1243</v>
      </c>
      <c r="B82" s="158"/>
      <c r="C82" s="158"/>
      <c r="D82" s="158"/>
      <c r="E82" s="127"/>
      <c r="F82" s="128"/>
      <c r="G82" s="127"/>
      <c r="H82" s="158"/>
      <c r="I82" s="128">
        <f t="shared" si="0"/>
        <v>0</v>
      </c>
      <c r="J82" s="127"/>
      <c r="K82" s="127"/>
      <c r="L82" s="164"/>
    </row>
    <row r="83" spans="1:12">
      <c r="A83" s="152" t="s">
        <v>1244</v>
      </c>
      <c r="B83" s="158"/>
      <c r="C83" s="158"/>
      <c r="D83" s="158"/>
      <c r="E83" s="127"/>
      <c r="F83" s="128"/>
      <c r="G83" s="127"/>
      <c r="H83" s="158"/>
      <c r="I83" s="128">
        <f t="shared" si="0"/>
        <v>0</v>
      </c>
      <c r="J83" s="127"/>
      <c r="K83" s="127"/>
      <c r="L83" s="164"/>
    </row>
    <row r="84" spans="1:12">
      <c r="A84" s="152" t="s">
        <v>1280</v>
      </c>
      <c r="B84" s="158">
        <v>9000</v>
      </c>
      <c r="C84" s="158"/>
      <c r="D84" s="158"/>
      <c r="E84" s="127"/>
      <c r="F84" s="128"/>
      <c r="G84" s="127"/>
      <c r="H84" s="158"/>
      <c r="I84" s="128">
        <f t="shared" si="0"/>
        <v>0</v>
      </c>
      <c r="J84" s="127"/>
      <c r="K84" s="127"/>
      <c r="L84" s="164"/>
    </row>
    <row r="85" spans="1:12">
      <c r="A85" s="165" t="s">
        <v>1281</v>
      </c>
      <c r="B85" s="148">
        <f>SUM(B86:B93)</f>
        <v>0</v>
      </c>
      <c r="C85" s="148">
        <f>SUM(C86:C93)</f>
        <v>0</v>
      </c>
      <c r="D85" s="148">
        <f>SUM(D86:D93)</f>
        <v>12125</v>
      </c>
      <c r="E85" s="150"/>
      <c r="F85" s="149">
        <f>D85-B85</f>
        <v>12125</v>
      </c>
      <c r="G85" s="150"/>
      <c r="H85" s="148">
        <f>SUM(H86:H93)</f>
        <v>0</v>
      </c>
      <c r="I85" s="149">
        <f t="shared" si="0"/>
        <v>0</v>
      </c>
      <c r="J85" s="150"/>
      <c r="K85" s="127"/>
      <c r="L85" s="164"/>
    </row>
    <row r="86" spans="1:12">
      <c r="A86" s="152" t="s">
        <v>1243</v>
      </c>
      <c r="B86" s="158"/>
      <c r="C86" s="158"/>
      <c r="D86" s="158">
        <v>50</v>
      </c>
      <c r="E86" s="127"/>
      <c r="F86" s="128"/>
      <c r="G86" s="127"/>
      <c r="H86" s="158"/>
      <c r="I86" s="128">
        <f t="shared" si="0"/>
        <v>0</v>
      </c>
      <c r="J86" s="127"/>
      <c r="K86" s="127"/>
      <c r="L86" s="164"/>
    </row>
    <row r="87" spans="1:12">
      <c r="A87" s="152" t="s">
        <v>1244</v>
      </c>
      <c r="B87" s="158"/>
      <c r="C87" s="158"/>
      <c r="D87" s="158">
        <v>0</v>
      </c>
      <c r="E87" s="127"/>
      <c r="F87" s="128"/>
      <c r="G87" s="127"/>
      <c r="H87" s="158"/>
      <c r="I87" s="128"/>
      <c r="J87" s="127"/>
      <c r="K87" s="127"/>
      <c r="L87" s="164"/>
    </row>
    <row r="88" spans="1:12">
      <c r="A88" s="152" t="s">
        <v>1245</v>
      </c>
      <c r="B88" s="158"/>
      <c r="C88" s="158"/>
      <c r="D88" s="158">
        <v>3</v>
      </c>
      <c r="E88" s="127"/>
      <c r="F88" s="128"/>
      <c r="G88" s="127"/>
      <c r="H88" s="158"/>
      <c r="I88" s="128"/>
      <c r="J88" s="127"/>
      <c r="K88" s="127"/>
      <c r="L88" s="164"/>
    </row>
    <row r="89" spans="1:12">
      <c r="A89" s="152" t="s">
        <v>1246</v>
      </c>
      <c r="B89" s="158"/>
      <c r="C89" s="158"/>
      <c r="D89" s="158">
        <v>318</v>
      </c>
      <c r="E89" s="127"/>
      <c r="F89" s="128"/>
      <c r="G89" s="127"/>
      <c r="H89" s="158"/>
      <c r="I89" s="128"/>
      <c r="J89" s="127"/>
      <c r="K89" s="127"/>
      <c r="L89" s="164"/>
    </row>
    <row r="90" spans="1:12">
      <c r="A90" s="152" t="s">
        <v>1237</v>
      </c>
      <c r="B90" s="158"/>
      <c r="C90" s="158"/>
      <c r="D90" s="158">
        <v>0</v>
      </c>
      <c r="E90" s="127"/>
      <c r="F90" s="128"/>
      <c r="G90" s="127"/>
      <c r="H90" s="158"/>
      <c r="I90" s="128"/>
      <c r="J90" s="127"/>
      <c r="K90" s="127"/>
      <c r="L90" s="164"/>
    </row>
    <row r="91" spans="1:12">
      <c r="A91" s="152" t="s">
        <v>1250</v>
      </c>
      <c r="B91" s="158"/>
      <c r="C91" s="158"/>
      <c r="D91" s="158">
        <v>0</v>
      </c>
      <c r="E91" s="127"/>
      <c r="F91" s="128"/>
      <c r="G91" s="127"/>
      <c r="H91" s="158"/>
      <c r="I91" s="128"/>
      <c r="J91" s="127"/>
      <c r="K91" s="127"/>
      <c r="L91" s="164"/>
    </row>
    <row r="92" spans="1:12">
      <c r="A92" s="152" t="s">
        <v>1238</v>
      </c>
      <c r="B92" s="158"/>
      <c r="C92" s="158"/>
      <c r="D92" s="158">
        <v>0</v>
      </c>
      <c r="E92" s="127"/>
      <c r="F92" s="128"/>
      <c r="G92" s="127"/>
      <c r="H92" s="158"/>
      <c r="I92" s="128">
        <f>H92-C92</f>
        <v>0</v>
      </c>
      <c r="J92" s="127"/>
      <c r="K92" s="127"/>
      <c r="L92" s="164"/>
    </row>
    <row r="93" spans="1:12">
      <c r="A93" s="152" t="s">
        <v>1282</v>
      </c>
      <c r="B93" s="158"/>
      <c r="C93" s="158"/>
      <c r="D93" s="158">
        <v>11754</v>
      </c>
      <c r="E93" s="127"/>
      <c r="F93" s="128"/>
      <c r="G93" s="127"/>
      <c r="H93" s="158"/>
      <c r="I93" s="128">
        <f>H93-C93</f>
        <v>0</v>
      </c>
      <c r="J93" s="127"/>
      <c r="K93" s="127"/>
      <c r="L93" s="164"/>
    </row>
    <row r="94" spans="1:12">
      <c r="A94" s="139" t="s">
        <v>1283</v>
      </c>
      <c r="B94" s="146">
        <f>B95+B100+B105</f>
        <v>0</v>
      </c>
      <c r="C94" s="146">
        <f>C95+C100+C105</f>
        <v>0</v>
      </c>
      <c r="D94" s="146">
        <f>D95+D100+D105</f>
        <v>82</v>
      </c>
      <c r="E94" s="122"/>
      <c r="F94" s="123">
        <f>D94-B94</f>
        <v>82</v>
      </c>
      <c r="G94" s="122" t="e">
        <f>(D94/B94-1)*100</f>
        <v>#DIV/0!</v>
      </c>
      <c r="H94" s="146">
        <f>H95+H100+H105</f>
        <v>0</v>
      </c>
      <c r="I94" s="123">
        <f>H94-C94</f>
        <v>0</v>
      </c>
      <c r="J94" s="122"/>
      <c r="K94" s="127"/>
      <c r="L94" s="164"/>
    </row>
    <row r="95" spans="1:12">
      <c r="A95" s="166" t="s">
        <v>1284</v>
      </c>
      <c r="B95" s="167">
        <f>SUM(B96:B99)</f>
        <v>0</v>
      </c>
      <c r="C95" s="167">
        <f>SUM(C96:C99)</f>
        <v>0</v>
      </c>
      <c r="D95" s="167">
        <f>SUM(D96:D99)</f>
        <v>82</v>
      </c>
      <c r="E95" s="150"/>
      <c r="F95" s="149">
        <f>D95-B95</f>
        <v>82</v>
      </c>
      <c r="G95" s="150" t="e">
        <f>(D95/B95-1)*100</f>
        <v>#DIV/0!</v>
      </c>
      <c r="H95" s="167">
        <f>SUM(H96:H99)</f>
        <v>0</v>
      </c>
      <c r="I95" s="149">
        <f>H95-C95</f>
        <v>0</v>
      </c>
      <c r="J95" s="150"/>
      <c r="K95" s="127"/>
      <c r="L95" s="164"/>
    </row>
    <row r="96" spans="1:12">
      <c r="A96" s="168" t="s">
        <v>1230</v>
      </c>
      <c r="B96" s="145"/>
      <c r="C96" s="145"/>
      <c r="D96" s="145">
        <v>82</v>
      </c>
      <c r="E96" s="127"/>
      <c r="F96" s="128"/>
      <c r="G96" s="127"/>
      <c r="H96" s="145"/>
      <c r="I96" s="128"/>
      <c r="J96" s="127"/>
      <c r="K96" s="127"/>
      <c r="L96" s="164"/>
    </row>
    <row r="97" spans="1:12">
      <c r="A97" s="168" t="s">
        <v>1285</v>
      </c>
      <c r="B97" s="145"/>
      <c r="C97" s="145"/>
      <c r="D97" s="145"/>
      <c r="E97" s="127"/>
      <c r="F97" s="128"/>
      <c r="G97" s="127"/>
      <c r="H97" s="145"/>
      <c r="I97" s="128">
        <f>H97-C97</f>
        <v>0</v>
      </c>
      <c r="J97" s="127"/>
      <c r="K97" s="127"/>
      <c r="L97" s="164"/>
    </row>
    <row r="98" spans="1:12">
      <c r="A98" s="168" t="s">
        <v>1286</v>
      </c>
      <c r="B98" s="145">
        <v>0</v>
      </c>
      <c r="C98" s="145"/>
      <c r="D98" s="145">
        <v>0</v>
      </c>
      <c r="E98" s="127"/>
      <c r="F98" s="128"/>
      <c r="G98" s="127"/>
      <c r="H98" s="145"/>
      <c r="I98" s="128"/>
      <c r="J98" s="127"/>
      <c r="K98" s="127"/>
      <c r="L98" s="164"/>
    </row>
    <row r="99" spans="1:12">
      <c r="A99" s="168" t="s">
        <v>1287</v>
      </c>
      <c r="B99" s="145">
        <v>0</v>
      </c>
      <c r="C99" s="145"/>
      <c r="D99" s="145">
        <v>0</v>
      </c>
      <c r="E99" s="127"/>
      <c r="F99" s="128"/>
      <c r="G99" s="127"/>
      <c r="H99" s="145"/>
      <c r="I99" s="128"/>
      <c r="J99" s="127"/>
      <c r="K99" s="127"/>
      <c r="L99" s="164"/>
    </row>
    <row r="100" spans="1:12">
      <c r="A100" s="166" t="s">
        <v>1288</v>
      </c>
      <c r="B100" s="167">
        <f>SUM(B101:B104)</f>
        <v>0</v>
      </c>
      <c r="C100" s="167">
        <f>SUM(C101:C104)</f>
        <v>0</v>
      </c>
      <c r="D100" s="167">
        <f>SUM(D101:D104)</f>
        <v>0</v>
      </c>
      <c r="E100" s="150"/>
      <c r="F100" s="149">
        <f>D100-B100</f>
        <v>0</v>
      </c>
      <c r="G100" s="150"/>
      <c r="H100" s="167">
        <f>SUM(H101:H104)</f>
        <v>0</v>
      </c>
      <c r="I100" s="149"/>
      <c r="J100" s="150"/>
      <c r="K100" s="127"/>
      <c r="L100" s="164"/>
    </row>
    <row r="101" spans="1:12">
      <c r="A101" s="169" t="s">
        <v>1289</v>
      </c>
      <c r="B101" s="145"/>
      <c r="C101" s="145"/>
      <c r="D101" s="145"/>
      <c r="E101" s="127"/>
      <c r="F101" s="128"/>
      <c r="G101" s="127"/>
      <c r="H101" s="145"/>
      <c r="I101" s="128"/>
      <c r="J101" s="127"/>
      <c r="K101" s="127"/>
      <c r="L101" s="164"/>
    </row>
    <row r="102" spans="1:12">
      <c r="A102" s="169" t="s">
        <v>1290</v>
      </c>
      <c r="B102" s="145"/>
      <c r="C102" s="145"/>
      <c r="D102" s="145"/>
      <c r="E102" s="127"/>
      <c r="F102" s="128"/>
      <c r="G102" s="127"/>
      <c r="H102" s="145"/>
      <c r="I102" s="128"/>
      <c r="J102" s="127"/>
      <c r="K102" s="127"/>
      <c r="L102" s="164"/>
    </row>
    <row r="103" spans="1:12">
      <c r="A103" s="169" t="s">
        <v>1291</v>
      </c>
      <c r="B103" s="145"/>
      <c r="C103" s="145"/>
      <c r="D103" s="145"/>
      <c r="E103" s="127"/>
      <c r="F103" s="128"/>
      <c r="G103" s="127"/>
      <c r="H103" s="145"/>
      <c r="I103" s="128"/>
      <c r="J103" s="127"/>
      <c r="K103" s="127"/>
      <c r="L103" s="164"/>
    </row>
    <row r="104" spans="1:12">
      <c r="A104" s="169" t="s">
        <v>1292</v>
      </c>
      <c r="B104" s="145"/>
      <c r="C104" s="145"/>
      <c r="D104" s="145"/>
      <c r="E104" s="127"/>
      <c r="F104" s="128"/>
      <c r="G104" s="127"/>
      <c r="H104" s="145"/>
      <c r="I104" s="128"/>
      <c r="J104" s="127"/>
      <c r="K104" s="127"/>
      <c r="L104" s="164"/>
    </row>
    <row r="105" spans="1:12">
      <c r="A105" s="166" t="s">
        <v>1293</v>
      </c>
      <c r="B105" s="167">
        <f>SUM(B106:B108)</f>
        <v>0</v>
      </c>
      <c r="C105" s="167"/>
      <c r="D105" s="167">
        <f>SUM(D106:D108)</f>
        <v>0</v>
      </c>
      <c r="E105" s="150"/>
      <c r="F105" s="149"/>
      <c r="G105" s="150"/>
      <c r="H105" s="167"/>
      <c r="I105" s="149"/>
      <c r="J105" s="150"/>
      <c r="K105" s="127"/>
      <c r="L105" s="164"/>
    </row>
    <row r="106" spans="1:12">
      <c r="A106" s="169" t="s">
        <v>1294</v>
      </c>
      <c r="B106" s="145">
        <v>0</v>
      </c>
      <c r="C106" s="145"/>
      <c r="D106" s="145">
        <v>0</v>
      </c>
      <c r="E106" s="127"/>
      <c r="F106" s="128"/>
      <c r="G106" s="127"/>
      <c r="H106" s="145"/>
      <c r="I106" s="128"/>
      <c r="J106" s="127"/>
      <c r="K106" s="127"/>
      <c r="L106" s="164"/>
    </row>
    <row r="107" spans="1:12">
      <c r="A107" s="169" t="s">
        <v>1295</v>
      </c>
      <c r="B107" s="145">
        <v>0</v>
      </c>
      <c r="C107" s="145"/>
      <c r="D107" s="145">
        <v>0</v>
      </c>
      <c r="E107" s="127"/>
      <c r="F107" s="128"/>
      <c r="G107" s="127"/>
      <c r="H107" s="145"/>
      <c r="I107" s="128"/>
      <c r="J107" s="127"/>
      <c r="K107" s="127"/>
      <c r="L107" s="164"/>
    </row>
    <row r="108" spans="1:12">
      <c r="A108" s="169" t="s">
        <v>1296</v>
      </c>
      <c r="B108" s="145"/>
      <c r="C108" s="145"/>
      <c r="D108" s="145"/>
      <c r="E108" s="127"/>
      <c r="F108" s="128"/>
      <c r="G108" s="127"/>
      <c r="H108" s="145"/>
      <c r="I108" s="128"/>
      <c r="J108" s="127"/>
      <c r="K108" s="127"/>
      <c r="L108" s="164"/>
    </row>
    <row r="109" spans="1:12">
      <c r="A109" s="139" t="s">
        <v>1297</v>
      </c>
      <c r="B109" s="146">
        <f>B110</f>
        <v>0</v>
      </c>
      <c r="C109" s="146">
        <f>C110</f>
        <v>0</v>
      </c>
      <c r="D109" s="146">
        <f>D110</f>
        <v>0</v>
      </c>
      <c r="E109" s="122"/>
      <c r="F109" s="123">
        <f>D109-B109</f>
        <v>0</v>
      </c>
      <c r="G109" s="122"/>
      <c r="H109" s="146">
        <f>H110</f>
        <v>0</v>
      </c>
      <c r="I109" s="123">
        <f>H109-C109</f>
        <v>0</v>
      </c>
      <c r="J109" s="122"/>
      <c r="K109" s="127"/>
      <c r="L109" s="164"/>
    </row>
    <row r="110" spans="1:12">
      <c r="A110" s="170" t="s">
        <v>1298</v>
      </c>
      <c r="B110" s="171">
        <f>SUM(B111:B114)</f>
        <v>0</v>
      </c>
      <c r="C110" s="171">
        <f>SUM(C111:C114)</f>
        <v>0</v>
      </c>
      <c r="D110" s="171">
        <f>SUM(D111:D114)</f>
        <v>0</v>
      </c>
      <c r="E110" s="150"/>
      <c r="F110" s="149">
        <f>D110-B110</f>
        <v>0</v>
      </c>
      <c r="G110" s="150"/>
      <c r="H110" s="171">
        <f>SUM(H111:H114)</f>
        <v>0</v>
      </c>
      <c r="I110" s="149">
        <f>H110-C110</f>
        <v>0</v>
      </c>
      <c r="J110" s="150"/>
      <c r="K110" s="127"/>
      <c r="L110" s="164"/>
    </row>
    <row r="111" spans="1:12">
      <c r="A111" s="152" t="s">
        <v>1299</v>
      </c>
      <c r="B111" s="131"/>
      <c r="C111" s="131"/>
      <c r="D111" s="131"/>
      <c r="E111" s="127"/>
      <c r="F111" s="128"/>
      <c r="G111" s="127"/>
      <c r="H111" s="131"/>
      <c r="I111" s="128"/>
      <c r="J111" s="127"/>
      <c r="K111" s="127"/>
      <c r="L111" s="164"/>
    </row>
    <row r="112" spans="1:12">
      <c r="A112" s="152" t="s">
        <v>1300</v>
      </c>
      <c r="B112" s="131"/>
      <c r="C112" s="131"/>
      <c r="D112" s="131"/>
      <c r="E112" s="127"/>
      <c r="F112" s="128"/>
      <c r="G112" s="127"/>
      <c r="H112" s="131"/>
      <c r="I112" s="128"/>
      <c r="J112" s="127"/>
      <c r="K112" s="127"/>
      <c r="L112" s="164"/>
    </row>
    <row r="113" spans="1:12">
      <c r="A113" s="152" t="s">
        <v>1301</v>
      </c>
      <c r="B113" s="131"/>
      <c r="C113" s="131"/>
      <c r="D113" s="131"/>
      <c r="E113" s="127"/>
      <c r="F113" s="128"/>
      <c r="G113" s="127"/>
      <c r="H113" s="131"/>
      <c r="I113" s="128"/>
      <c r="J113" s="127"/>
      <c r="K113" s="127"/>
      <c r="L113" s="164"/>
    </row>
    <row r="114" spans="1:12">
      <c r="A114" s="152" t="s">
        <v>1302</v>
      </c>
      <c r="B114" s="131"/>
      <c r="C114" s="131"/>
      <c r="D114" s="131"/>
      <c r="E114" s="127"/>
      <c r="F114" s="128">
        <f>D114-B114</f>
        <v>0</v>
      </c>
      <c r="G114" s="127"/>
      <c r="H114" s="131"/>
      <c r="I114" s="128"/>
      <c r="J114" s="127"/>
      <c r="K114" s="127"/>
      <c r="L114" s="164"/>
    </row>
    <row r="115" spans="1:12">
      <c r="A115" s="172" t="s">
        <v>1303</v>
      </c>
      <c r="B115" s="131"/>
      <c r="C115" s="131"/>
      <c r="D115" s="131"/>
      <c r="E115" s="127"/>
      <c r="F115" s="128"/>
      <c r="G115" s="127"/>
      <c r="H115" s="131"/>
      <c r="I115" s="128"/>
      <c r="J115" s="127"/>
      <c r="K115" s="127"/>
      <c r="L115" s="164"/>
    </row>
    <row r="116" spans="1:12">
      <c r="A116" s="139" t="s">
        <v>1304</v>
      </c>
      <c r="B116" s="146">
        <f>B117+B124</f>
        <v>0</v>
      </c>
      <c r="C116" s="146"/>
      <c r="D116" s="146">
        <f>D117+D124</f>
        <v>0</v>
      </c>
      <c r="E116" s="122"/>
      <c r="F116" s="123"/>
      <c r="G116" s="122"/>
      <c r="H116" s="146"/>
      <c r="I116" s="123"/>
      <c r="J116" s="122"/>
      <c r="K116" s="127"/>
      <c r="L116" s="164"/>
    </row>
    <row r="117" spans="1:12">
      <c r="A117" s="170" t="s">
        <v>1305</v>
      </c>
      <c r="B117" s="171">
        <f>SUM(B118:B123)</f>
        <v>0</v>
      </c>
      <c r="C117" s="171">
        <f>SUM(C118:C123)</f>
        <v>0</v>
      </c>
      <c r="D117" s="171">
        <f>SUM(D118:D123)</f>
        <v>0</v>
      </c>
      <c r="E117" s="150"/>
      <c r="F117" s="149">
        <f>D117-B117</f>
        <v>0</v>
      </c>
      <c r="G117" s="150"/>
      <c r="H117" s="171">
        <f>SUM(H118:H123)</f>
        <v>0</v>
      </c>
      <c r="I117" s="149">
        <f>H117-C117</f>
        <v>0</v>
      </c>
      <c r="J117" s="150"/>
      <c r="K117" s="127"/>
      <c r="L117" s="164"/>
    </row>
    <row r="118" spans="1:12">
      <c r="A118" s="152" t="s">
        <v>1306</v>
      </c>
      <c r="B118" s="130"/>
      <c r="C118" s="130"/>
      <c r="D118" s="130"/>
      <c r="E118" s="127"/>
      <c r="F118" s="128"/>
      <c r="G118" s="127"/>
      <c r="H118" s="130"/>
      <c r="I118" s="128"/>
      <c r="J118" s="127"/>
      <c r="K118" s="127"/>
      <c r="L118" s="164"/>
    </row>
    <row r="119" spans="1:12">
      <c r="A119" s="152" t="s">
        <v>1307</v>
      </c>
      <c r="B119" s="130"/>
      <c r="C119" s="130"/>
      <c r="D119" s="130"/>
      <c r="E119" s="127"/>
      <c r="F119" s="128"/>
      <c r="G119" s="127"/>
      <c r="H119" s="130"/>
      <c r="I119" s="128"/>
      <c r="J119" s="127"/>
      <c r="K119" s="127"/>
      <c r="L119" s="164"/>
    </row>
    <row r="120" spans="1:12">
      <c r="A120" s="152" t="s">
        <v>1308</v>
      </c>
      <c r="B120" s="130"/>
      <c r="C120" s="130"/>
      <c r="D120" s="130"/>
      <c r="E120" s="127"/>
      <c r="F120" s="128"/>
      <c r="G120" s="127"/>
      <c r="H120" s="130"/>
      <c r="I120" s="128"/>
      <c r="J120" s="127"/>
      <c r="K120" s="127"/>
      <c r="L120" s="164"/>
    </row>
    <row r="121" spans="1:12">
      <c r="A121" s="152" t="s">
        <v>1309</v>
      </c>
      <c r="B121" s="130"/>
      <c r="C121" s="130"/>
      <c r="D121" s="130"/>
      <c r="E121" s="127"/>
      <c r="F121" s="128"/>
      <c r="G121" s="127"/>
      <c r="H121" s="130"/>
      <c r="I121" s="128"/>
      <c r="J121" s="127"/>
      <c r="K121" s="127"/>
      <c r="L121" s="164"/>
    </row>
    <row r="122" spans="1:12">
      <c r="A122" s="152" t="s">
        <v>1310</v>
      </c>
      <c r="B122" s="130"/>
      <c r="C122" s="130"/>
      <c r="D122" s="130"/>
      <c r="E122" s="127"/>
      <c r="F122" s="128"/>
      <c r="G122" s="127"/>
      <c r="H122" s="130"/>
      <c r="I122" s="128"/>
      <c r="J122" s="127"/>
      <c r="K122" s="127"/>
      <c r="L122" s="164"/>
    </row>
    <row r="123" spans="1:12">
      <c r="A123" s="152" t="s">
        <v>1311</v>
      </c>
      <c r="B123" s="130"/>
      <c r="C123" s="130"/>
      <c r="D123" s="130"/>
      <c r="E123" s="127"/>
      <c r="F123" s="128"/>
      <c r="G123" s="127"/>
      <c r="H123" s="130"/>
      <c r="I123" s="128"/>
      <c r="J123" s="127"/>
      <c r="K123" s="127"/>
      <c r="L123" s="164"/>
    </row>
    <row r="124" spans="1:12">
      <c r="A124" s="170" t="s">
        <v>1312</v>
      </c>
      <c r="B124" s="171">
        <f>SUM(B125:B129)</f>
        <v>0</v>
      </c>
      <c r="C124" s="171"/>
      <c r="D124" s="171">
        <f>SUM(D125:D129)</f>
        <v>0</v>
      </c>
      <c r="E124" s="150"/>
      <c r="F124" s="149"/>
      <c r="G124" s="150"/>
      <c r="H124" s="171"/>
      <c r="I124" s="149"/>
      <c r="J124" s="150"/>
      <c r="K124" s="127"/>
      <c r="L124" s="164"/>
    </row>
    <row r="125" spans="1:12">
      <c r="A125" s="152" t="s">
        <v>1313</v>
      </c>
      <c r="B125" s="130"/>
      <c r="C125" s="130"/>
      <c r="D125" s="130"/>
      <c r="E125" s="127"/>
      <c r="F125" s="128"/>
      <c r="G125" s="127"/>
      <c r="H125" s="130"/>
      <c r="I125" s="128"/>
      <c r="J125" s="127"/>
      <c r="K125" s="127"/>
      <c r="L125" s="164"/>
    </row>
    <row r="126" spans="1:12">
      <c r="A126" s="152" t="s">
        <v>1314</v>
      </c>
      <c r="B126" s="130"/>
      <c r="C126" s="130"/>
      <c r="D126" s="130"/>
      <c r="E126" s="127"/>
      <c r="F126" s="128"/>
      <c r="G126" s="127"/>
      <c r="H126" s="130"/>
      <c r="I126" s="128"/>
      <c r="J126" s="127"/>
      <c r="K126" s="127"/>
      <c r="L126" s="164"/>
    </row>
    <row r="127" spans="1:12">
      <c r="A127" s="152" t="s">
        <v>1315</v>
      </c>
      <c r="B127" s="130"/>
      <c r="C127" s="130"/>
      <c r="D127" s="130"/>
      <c r="E127" s="127"/>
      <c r="F127" s="128"/>
      <c r="G127" s="127"/>
      <c r="H127" s="130"/>
      <c r="I127" s="128"/>
      <c r="J127" s="127"/>
      <c r="K127" s="127"/>
      <c r="L127" s="164"/>
    </row>
    <row r="128" spans="1:12">
      <c r="A128" s="152" t="s">
        <v>1316</v>
      </c>
      <c r="B128" s="130"/>
      <c r="C128" s="130"/>
      <c r="D128" s="130"/>
      <c r="E128" s="127"/>
      <c r="F128" s="128"/>
      <c r="G128" s="127"/>
      <c r="H128" s="130"/>
      <c r="I128" s="128"/>
      <c r="J128" s="127"/>
      <c r="K128" s="127"/>
      <c r="L128" s="164"/>
    </row>
    <row r="129" spans="1:12">
      <c r="A129" s="152" t="s">
        <v>1317</v>
      </c>
      <c r="B129" s="130"/>
      <c r="C129" s="130"/>
      <c r="D129" s="130"/>
      <c r="E129" s="127"/>
      <c r="F129" s="128"/>
      <c r="G129" s="127"/>
      <c r="H129" s="130"/>
      <c r="I129" s="128"/>
      <c r="J129" s="127"/>
      <c r="K129" s="127"/>
      <c r="L129" s="164"/>
    </row>
    <row r="130" spans="1:12">
      <c r="A130" s="173" t="s">
        <v>1318</v>
      </c>
      <c r="B130" s="140">
        <f>B131</f>
        <v>0</v>
      </c>
      <c r="C130" s="140">
        <f>C131</f>
        <v>0</v>
      </c>
      <c r="D130" s="140">
        <f>D131</f>
        <v>0</v>
      </c>
      <c r="E130" s="122"/>
      <c r="F130" s="123">
        <f>D130-B130</f>
        <v>0</v>
      </c>
      <c r="G130" s="122"/>
      <c r="H130" s="140">
        <f>H131</f>
        <v>0</v>
      </c>
      <c r="I130" s="123">
        <f>H130-C130</f>
        <v>0</v>
      </c>
      <c r="J130" s="122"/>
      <c r="K130" s="127"/>
      <c r="L130" s="164"/>
    </row>
    <row r="131" spans="1:12">
      <c r="A131" s="170" t="s">
        <v>1319</v>
      </c>
      <c r="B131" s="159">
        <f>SUM(B132:B136)</f>
        <v>0</v>
      </c>
      <c r="C131" s="159">
        <f>SUM(C132:C136)</f>
        <v>0</v>
      </c>
      <c r="D131" s="159">
        <f>SUM(D132:D136)</f>
        <v>0</v>
      </c>
      <c r="E131" s="150"/>
      <c r="F131" s="149">
        <f>D131-B131</f>
        <v>0</v>
      </c>
      <c r="G131" s="150"/>
      <c r="H131" s="159">
        <f>SUM(H132:H136)</f>
        <v>0</v>
      </c>
      <c r="I131" s="149">
        <f>H131-C131</f>
        <v>0</v>
      </c>
      <c r="J131" s="150"/>
      <c r="K131" s="127"/>
      <c r="L131" s="164"/>
    </row>
    <row r="132" spans="1:12">
      <c r="A132" s="152" t="s">
        <v>1222</v>
      </c>
      <c r="B132" s="145"/>
      <c r="C132" s="145"/>
      <c r="D132" s="145"/>
      <c r="E132" s="127"/>
      <c r="F132" s="128"/>
      <c r="G132" s="127"/>
      <c r="H132" s="145"/>
      <c r="I132" s="128"/>
      <c r="J132" s="127"/>
      <c r="K132" s="127"/>
      <c r="L132" s="164"/>
    </row>
    <row r="133" spans="1:12">
      <c r="A133" s="152" t="s">
        <v>1223</v>
      </c>
      <c r="B133" s="145"/>
      <c r="C133" s="145"/>
      <c r="D133" s="145"/>
      <c r="E133" s="127"/>
      <c r="F133" s="128"/>
      <c r="G133" s="127"/>
      <c r="H133" s="145"/>
      <c r="I133" s="128"/>
      <c r="J133" s="127"/>
      <c r="K133" s="127"/>
      <c r="L133" s="164"/>
    </row>
    <row r="134" spans="1:12">
      <c r="A134" s="152" t="s">
        <v>1224</v>
      </c>
      <c r="B134" s="145"/>
      <c r="C134" s="145"/>
      <c r="D134" s="145"/>
      <c r="E134" s="127"/>
      <c r="F134" s="128"/>
      <c r="G134" s="127"/>
      <c r="H134" s="145"/>
      <c r="I134" s="128"/>
      <c r="J134" s="127"/>
      <c r="K134" s="127"/>
      <c r="L134" s="164"/>
    </row>
    <row r="135" spans="1:12">
      <c r="A135" s="152" t="s">
        <v>1225</v>
      </c>
      <c r="B135" s="145"/>
      <c r="C135" s="145"/>
      <c r="D135" s="145"/>
      <c r="E135" s="127"/>
      <c r="F135" s="128"/>
      <c r="G135" s="127"/>
      <c r="H135" s="145"/>
      <c r="I135" s="128">
        <f>H135-C135</f>
        <v>0</v>
      </c>
      <c r="J135" s="127"/>
      <c r="K135" s="127"/>
      <c r="L135" s="164"/>
    </row>
    <row r="136" spans="1:12">
      <c r="A136" s="152" t="s">
        <v>1226</v>
      </c>
      <c r="B136" s="145"/>
      <c r="C136" s="145"/>
      <c r="D136" s="145"/>
      <c r="E136" s="127"/>
      <c r="F136" s="128"/>
      <c r="G136" s="127"/>
      <c r="H136" s="145"/>
      <c r="I136" s="128"/>
      <c r="J136" s="127"/>
      <c r="K136" s="127"/>
      <c r="L136" s="164"/>
    </row>
    <row r="137" spans="1:12">
      <c r="A137" s="139" t="s">
        <v>1320</v>
      </c>
      <c r="B137" s="146">
        <f>B138+B139</f>
        <v>2478</v>
      </c>
      <c r="C137" s="146">
        <f>C138+C139</f>
        <v>0</v>
      </c>
      <c r="D137" s="146">
        <f>D138+D139</f>
        <v>22769</v>
      </c>
      <c r="E137" s="122" t="e">
        <f>D137/C137*100</f>
        <v>#DIV/0!</v>
      </c>
      <c r="F137" s="146" t="e">
        <f>F138+F139+#REF!</f>
        <v>#REF!</v>
      </c>
      <c r="G137" s="122">
        <f>(D137/B137-1)*100</f>
        <v>818.845843422115</v>
      </c>
      <c r="H137" s="146">
        <f>H138+H139</f>
        <v>0</v>
      </c>
      <c r="I137" s="123">
        <f>H137-C137</f>
        <v>0</v>
      </c>
      <c r="J137" s="122" t="e">
        <f>(H137/C137-1)*100</f>
        <v>#DIV/0!</v>
      </c>
      <c r="K137" s="127"/>
      <c r="L137" s="164"/>
    </row>
    <row r="138" spans="1:12">
      <c r="A138" s="170" t="s">
        <v>1321</v>
      </c>
      <c r="B138" s="148">
        <v>2000</v>
      </c>
      <c r="C138" s="148"/>
      <c r="D138" s="148">
        <v>21399</v>
      </c>
      <c r="E138" s="150"/>
      <c r="F138" s="149">
        <f>D138-B138</f>
        <v>19399</v>
      </c>
      <c r="G138" s="150"/>
      <c r="H138" s="148"/>
      <c r="I138" s="149">
        <f>H138-C138</f>
        <v>0</v>
      </c>
      <c r="J138" s="150" t="e">
        <f>(H138/C138-1)*100</f>
        <v>#DIV/0!</v>
      </c>
      <c r="K138" s="127"/>
      <c r="L138" s="164"/>
    </row>
    <row r="139" spans="1:12">
      <c r="A139" s="165" t="s">
        <v>1322</v>
      </c>
      <c r="B139" s="171">
        <f>SUM(B140:B149)</f>
        <v>478</v>
      </c>
      <c r="C139" s="171">
        <f>SUM(C140:C149)</f>
        <v>0</v>
      </c>
      <c r="D139" s="171">
        <f>SUM(D140:D149)</f>
        <v>1370</v>
      </c>
      <c r="E139" s="150"/>
      <c r="F139" s="149">
        <f>D139-B139</f>
        <v>892</v>
      </c>
      <c r="G139" s="150">
        <f>(D139/B139-1)*100</f>
        <v>186.610878661088</v>
      </c>
      <c r="H139" s="171">
        <f>SUM(H140:H149)</f>
        <v>0</v>
      </c>
      <c r="I139" s="149">
        <f>H139-C139</f>
        <v>0</v>
      </c>
      <c r="J139" s="150"/>
      <c r="K139" s="127"/>
      <c r="L139" s="164"/>
    </row>
    <row r="140" spans="1:12">
      <c r="A140" s="154" t="s">
        <v>1323</v>
      </c>
      <c r="B140" s="130">
        <v>238</v>
      </c>
      <c r="C140" s="130"/>
      <c r="D140" s="130">
        <v>527</v>
      </c>
      <c r="E140" s="127"/>
      <c r="F140" s="128"/>
      <c r="G140" s="127"/>
      <c r="H140" s="130"/>
      <c r="I140" s="128"/>
      <c r="J140" s="127"/>
      <c r="K140" s="127"/>
      <c r="L140" s="164"/>
    </row>
    <row r="141" spans="1:12">
      <c r="A141" s="152" t="s">
        <v>1324</v>
      </c>
      <c r="B141" s="130">
        <v>5</v>
      </c>
      <c r="C141" s="130"/>
      <c r="D141" s="130">
        <v>231</v>
      </c>
      <c r="E141" s="127"/>
      <c r="F141" s="128"/>
      <c r="G141" s="127"/>
      <c r="H141" s="130"/>
      <c r="I141" s="128"/>
      <c r="J141" s="127"/>
      <c r="K141" s="127"/>
      <c r="L141" s="164"/>
    </row>
    <row r="142" spans="1:12">
      <c r="A142" s="152" t="s">
        <v>1325</v>
      </c>
      <c r="B142" s="130">
        <v>100</v>
      </c>
      <c r="C142" s="130"/>
      <c r="D142" s="130"/>
      <c r="E142" s="127"/>
      <c r="F142" s="128"/>
      <c r="G142" s="127"/>
      <c r="H142" s="130"/>
      <c r="I142" s="128"/>
      <c r="J142" s="127"/>
      <c r="K142" s="127"/>
      <c r="L142" s="164"/>
    </row>
    <row r="143" spans="1:12">
      <c r="A143" s="152" t="s">
        <v>1326</v>
      </c>
      <c r="B143" s="130">
        <v>0</v>
      </c>
      <c r="C143" s="130"/>
      <c r="D143" s="130"/>
      <c r="E143" s="127"/>
      <c r="F143" s="128"/>
      <c r="G143" s="127"/>
      <c r="H143" s="130"/>
      <c r="I143" s="128"/>
      <c r="J143" s="127"/>
      <c r="K143" s="127"/>
      <c r="L143" s="164"/>
    </row>
    <row r="144" spans="1:12">
      <c r="A144" s="152" t="s">
        <v>1327</v>
      </c>
      <c r="B144" s="130">
        <v>66</v>
      </c>
      <c r="C144" s="130"/>
      <c r="D144" s="130">
        <v>212</v>
      </c>
      <c r="E144" s="127"/>
      <c r="F144" s="128"/>
      <c r="G144" s="127"/>
      <c r="H144" s="130"/>
      <c r="I144" s="128"/>
      <c r="J144" s="127"/>
      <c r="K144" s="127"/>
      <c r="L144" s="164"/>
    </row>
    <row r="145" spans="1:12">
      <c r="A145" s="152" t="s">
        <v>1328</v>
      </c>
      <c r="B145" s="130"/>
      <c r="C145" s="130"/>
      <c r="D145" s="130"/>
      <c r="E145" s="127"/>
      <c r="F145" s="128"/>
      <c r="G145" s="127"/>
      <c r="H145" s="130"/>
      <c r="I145" s="128">
        <f>H145-C145</f>
        <v>0</v>
      </c>
      <c r="J145" s="127"/>
      <c r="K145" s="127"/>
      <c r="L145" s="164"/>
    </row>
    <row r="146" spans="1:12">
      <c r="A146" s="152" t="s">
        <v>1329</v>
      </c>
      <c r="B146" s="131"/>
      <c r="C146" s="131"/>
      <c r="D146" s="131"/>
      <c r="E146" s="127"/>
      <c r="F146" s="128"/>
      <c r="G146" s="127"/>
      <c r="H146" s="131"/>
      <c r="I146" s="128">
        <f>H146-C146</f>
        <v>0</v>
      </c>
      <c r="J146" s="127"/>
      <c r="K146" s="127"/>
      <c r="L146" s="164"/>
    </row>
    <row r="147" spans="1:12">
      <c r="A147" s="152" t="s">
        <v>1330</v>
      </c>
      <c r="B147" s="131"/>
      <c r="C147" s="131"/>
      <c r="D147" s="131"/>
      <c r="E147" s="127"/>
      <c r="F147" s="128"/>
      <c r="G147" s="127"/>
      <c r="H147" s="131"/>
      <c r="I147" s="128">
        <f>H147-C147</f>
        <v>0</v>
      </c>
      <c r="J147" s="127"/>
      <c r="K147" s="127"/>
      <c r="L147" s="164"/>
    </row>
    <row r="148" spans="1:12">
      <c r="A148" s="152" t="s">
        <v>1331</v>
      </c>
      <c r="B148" s="131">
        <v>69</v>
      </c>
      <c r="C148" s="131"/>
      <c r="D148" s="131"/>
      <c r="E148" s="127"/>
      <c r="F148" s="128"/>
      <c r="G148" s="127"/>
      <c r="H148" s="131"/>
      <c r="I148" s="128">
        <f>H148-C148</f>
        <v>0</v>
      </c>
      <c r="J148" s="127"/>
      <c r="K148" s="127"/>
      <c r="L148" s="164"/>
    </row>
    <row r="149" spans="1:12">
      <c r="A149" s="152" t="s">
        <v>1332</v>
      </c>
      <c r="B149" s="131"/>
      <c r="C149" s="131"/>
      <c r="D149" s="131">
        <v>400</v>
      </c>
      <c r="E149" s="127"/>
      <c r="F149" s="128"/>
      <c r="G149" s="127"/>
      <c r="H149" s="131"/>
      <c r="I149" s="128">
        <f>H149-C149</f>
        <v>0</v>
      </c>
      <c r="J149" s="127"/>
      <c r="K149" s="127"/>
      <c r="L149" s="164"/>
    </row>
    <row r="150" spans="1:12">
      <c r="A150" s="139" t="s">
        <v>1333</v>
      </c>
      <c r="B150" s="131">
        <v>4846</v>
      </c>
      <c r="C150" s="131"/>
      <c r="D150" s="131">
        <v>11241</v>
      </c>
      <c r="E150" s="127"/>
      <c r="F150" s="128"/>
      <c r="G150" s="127"/>
      <c r="H150" s="131"/>
      <c r="I150" s="128"/>
      <c r="J150" s="127"/>
      <c r="K150" s="127"/>
      <c r="L150" s="164"/>
    </row>
    <row r="151" spans="1:12">
      <c r="A151" s="170" t="s">
        <v>1334</v>
      </c>
      <c r="B151" s="131">
        <v>4846</v>
      </c>
      <c r="C151" s="131"/>
      <c r="D151" s="131">
        <v>11241</v>
      </c>
      <c r="E151" s="127"/>
      <c r="F151" s="128"/>
      <c r="G151" s="127"/>
      <c r="H151" s="131"/>
      <c r="I151" s="128"/>
      <c r="J151" s="127"/>
      <c r="K151" s="127"/>
      <c r="L151" s="164"/>
    </row>
    <row r="152" spans="1:12">
      <c r="A152" s="139" t="s">
        <v>1335</v>
      </c>
      <c r="B152" s="131">
        <v>23</v>
      </c>
      <c r="C152" s="131"/>
      <c r="D152" s="131">
        <v>109</v>
      </c>
      <c r="E152" s="127"/>
      <c r="F152" s="128"/>
      <c r="G152" s="127"/>
      <c r="H152" s="131"/>
      <c r="I152" s="128"/>
      <c r="J152" s="127"/>
      <c r="K152" s="127"/>
      <c r="L152" s="164"/>
    </row>
    <row r="153" spans="1:12">
      <c r="A153" s="170" t="s">
        <v>1336</v>
      </c>
      <c r="B153" s="131">
        <v>23</v>
      </c>
      <c r="C153" s="131"/>
      <c r="D153" s="131">
        <v>109</v>
      </c>
      <c r="E153" s="127"/>
      <c r="F153" s="128"/>
      <c r="G153" s="127"/>
      <c r="H153" s="131"/>
      <c r="I153" s="128"/>
      <c r="J153" s="127"/>
      <c r="K153" s="127"/>
      <c r="L153" s="164"/>
    </row>
    <row r="154" spans="1:12">
      <c r="A154" s="139" t="s">
        <v>1337</v>
      </c>
      <c r="B154" s="131"/>
      <c r="C154" s="131"/>
      <c r="D154" s="131"/>
      <c r="E154" s="127"/>
      <c r="F154" s="128"/>
      <c r="G154" s="127"/>
      <c r="H154" s="131"/>
      <c r="I154" s="128"/>
      <c r="J154" s="127"/>
      <c r="K154" s="127"/>
      <c r="L154" s="164"/>
    </row>
    <row r="155" spans="1:12">
      <c r="A155" s="174" t="s">
        <v>1338</v>
      </c>
      <c r="B155" s="175"/>
      <c r="C155" s="175"/>
      <c r="D155" s="175"/>
      <c r="E155" s="122"/>
      <c r="F155" s="123"/>
      <c r="G155" s="122"/>
      <c r="H155" s="175"/>
      <c r="I155" s="123"/>
      <c r="J155" s="122"/>
      <c r="K155" s="127"/>
      <c r="L155" s="164"/>
    </row>
    <row r="156" spans="1:12">
      <c r="A156" s="176" t="s">
        <v>1339</v>
      </c>
      <c r="B156" s="177">
        <f>B137+B130+B116+B109+B94+B27+B18+B6+B150+B152+B154+B155</f>
        <v>44211</v>
      </c>
      <c r="C156" s="177">
        <f>C137+C130+C116+C109+C94+C27+C18+C6+C150+C152</f>
        <v>29309</v>
      </c>
      <c r="D156" s="177">
        <f>D137+D130+D116+D109+D94+D27+D18+D6+D150+D152+D154+D155</f>
        <v>64340</v>
      </c>
      <c r="E156" s="122">
        <f>D156/C156*100</f>
        <v>219.523013408851</v>
      </c>
      <c r="F156" s="123">
        <f>D156-B156</f>
        <v>20129</v>
      </c>
      <c r="G156" s="124">
        <f>(D156/B156-1)*100</f>
        <v>45.5293931374545</v>
      </c>
      <c r="H156" s="177">
        <f>H137+H130+H116+H109+H94+H27+H18+H6+H150+H152</f>
        <v>20349</v>
      </c>
      <c r="I156" s="123">
        <f>H156-C156</f>
        <v>-8960</v>
      </c>
      <c r="J156" s="122">
        <f>(H156/C156-1)*100</f>
        <v>-30.5708144256031</v>
      </c>
      <c r="K156" s="127"/>
      <c r="L156" s="164"/>
    </row>
    <row r="157" spans="1:12">
      <c r="A157" s="120" t="s">
        <v>1050</v>
      </c>
      <c r="B157" s="121">
        <f>B158+B159+B160+B161+B162</f>
        <v>31222</v>
      </c>
      <c r="C157" s="121">
        <f>C158+C159+C160+C162</f>
        <v>37027</v>
      </c>
      <c r="D157" s="121">
        <f>D158+D159+D160+D161+D162</f>
        <v>58405</v>
      </c>
      <c r="E157" s="122">
        <f>D157/C157*100</f>
        <v>157.736246522808</v>
      </c>
      <c r="F157" s="123">
        <f>D157-B157</f>
        <v>27183</v>
      </c>
      <c r="G157" s="124">
        <f>(D157/B157-1)*100</f>
        <v>87.0636089936583</v>
      </c>
      <c r="H157" s="121">
        <f>H158+H159+H160+H161+H162</f>
        <v>32190</v>
      </c>
      <c r="I157" s="123">
        <f>H157-C157</f>
        <v>-4837</v>
      </c>
      <c r="J157" s="122">
        <f>(H157/C157-1)*100</f>
        <v>-13.0634401922921</v>
      </c>
      <c r="K157" s="127"/>
      <c r="L157" s="164"/>
    </row>
    <row r="158" spans="1:12">
      <c r="A158" s="125" t="s">
        <v>1051</v>
      </c>
      <c r="B158" s="126"/>
      <c r="C158" s="126"/>
      <c r="D158" s="126"/>
      <c r="E158" s="127"/>
      <c r="F158" s="128"/>
      <c r="G158" s="129"/>
      <c r="H158" s="126"/>
      <c r="I158" s="128"/>
      <c r="J158" s="133"/>
      <c r="K158" s="179"/>
      <c r="L158" s="164"/>
    </row>
    <row r="159" spans="1:12">
      <c r="A159" s="125" t="s">
        <v>1054</v>
      </c>
      <c r="B159" s="126"/>
      <c r="C159" s="126"/>
      <c r="D159" s="126"/>
      <c r="E159" s="127"/>
      <c r="F159" s="128"/>
      <c r="G159" s="129"/>
      <c r="H159" s="126"/>
      <c r="I159" s="128"/>
      <c r="J159" s="133"/>
      <c r="K159" s="179"/>
      <c r="L159" s="164"/>
    </row>
    <row r="160" spans="1:12">
      <c r="A160" s="125" t="s">
        <v>1057</v>
      </c>
      <c r="B160" s="130">
        <v>1134</v>
      </c>
      <c r="C160" s="131">
        <v>12666</v>
      </c>
      <c r="D160" s="130">
        <v>3629</v>
      </c>
      <c r="E160" s="127"/>
      <c r="F160" s="128"/>
      <c r="G160" s="129"/>
      <c r="H160" s="131">
        <v>3162</v>
      </c>
      <c r="I160" s="128"/>
      <c r="J160" s="133"/>
      <c r="K160" s="180"/>
      <c r="L160" s="164"/>
    </row>
    <row r="161" spans="1:12">
      <c r="A161" s="125" t="s">
        <v>1340</v>
      </c>
      <c r="B161" s="130">
        <v>5965</v>
      </c>
      <c r="C161" s="131"/>
      <c r="D161" s="130">
        <v>25748</v>
      </c>
      <c r="E161" s="127"/>
      <c r="F161" s="128"/>
      <c r="G161" s="129"/>
      <c r="H161" s="131"/>
      <c r="I161" s="128"/>
      <c r="J161" s="133"/>
      <c r="K161" s="180"/>
      <c r="L161" s="164"/>
    </row>
    <row r="162" spans="1:12">
      <c r="A162" s="125" t="s">
        <v>1061</v>
      </c>
      <c r="B162" s="126">
        <v>24123</v>
      </c>
      <c r="C162" s="131">
        <v>24361</v>
      </c>
      <c r="D162" s="126">
        <v>29028</v>
      </c>
      <c r="E162" s="127"/>
      <c r="F162" s="128"/>
      <c r="G162" s="129"/>
      <c r="H162" s="131">
        <v>29028</v>
      </c>
      <c r="I162" s="128"/>
      <c r="J162" s="133"/>
      <c r="K162" s="179"/>
      <c r="L162" s="164"/>
    </row>
    <row r="163" spans="1:12">
      <c r="A163" s="176" t="s">
        <v>1341</v>
      </c>
      <c r="B163" s="178">
        <f>B156+B157</f>
        <v>75433</v>
      </c>
      <c r="C163" s="178">
        <f>C156+C157</f>
        <v>66336</v>
      </c>
      <c r="D163" s="178">
        <f>D156+D157</f>
        <v>122745</v>
      </c>
      <c r="E163" s="122">
        <f>D163/C163*100</f>
        <v>185.035274963821</v>
      </c>
      <c r="F163" s="123">
        <f>D163-B163</f>
        <v>47312</v>
      </c>
      <c r="G163" s="124">
        <f>(D163/B163-1)*100</f>
        <v>62.7205599671231</v>
      </c>
      <c r="H163" s="178">
        <f>H156+H157</f>
        <v>52539</v>
      </c>
      <c r="I163" s="123">
        <f>H163-C163</f>
        <v>-13797</v>
      </c>
      <c r="J163" s="122">
        <f>(H163/C163-1)*100</f>
        <v>-20.7986613603473</v>
      </c>
      <c r="K163" s="181"/>
      <c r="L163" s="164"/>
    </row>
    <row r="164" spans="1:12">
      <c r="A164" s="135"/>
      <c r="B164" s="135"/>
      <c r="C164" s="136"/>
      <c r="D164" s="136"/>
      <c r="E164" s="137"/>
      <c r="F164" s="136"/>
      <c r="G164" s="137"/>
      <c r="H164" s="136"/>
      <c r="I164" s="136"/>
      <c r="J164" s="137"/>
      <c r="K164" s="137"/>
      <c r="L164" s="164"/>
    </row>
  </sheetData>
  <mergeCells count="11">
    <mergeCell ref="A1:K1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4"/>
  <sheetViews>
    <sheetView workbookViewId="0">
      <selection activeCell="N20" sqref="N20"/>
    </sheetView>
  </sheetViews>
  <sheetFormatPr defaultColWidth="9" defaultRowHeight="14.25"/>
  <cols>
    <col min="1" max="1" width="49.375" customWidth="1"/>
    <col min="2" max="2" width="10.875" customWidth="1"/>
    <col min="3" max="3" width="12.375" customWidth="1"/>
    <col min="4" max="4" width="11.75" customWidth="1"/>
    <col min="6" max="6" width="11.75" customWidth="1"/>
    <col min="8" max="8" width="13" customWidth="1"/>
    <col min="10" max="10" width="10.25" customWidth="1"/>
  </cols>
  <sheetData>
    <row r="1" ht="24" spans="1:12">
      <c r="A1" s="134" t="s">
        <v>1342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60"/>
    </row>
    <row r="2" spans="1:12">
      <c r="A2" s="135"/>
      <c r="B2" s="135"/>
      <c r="C2" s="136"/>
      <c r="D2" s="136"/>
      <c r="E2" s="137"/>
      <c r="F2" s="136"/>
      <c r="G2" s="137"/>
      <c r="H2" s="136"/>
      <c r="I2" s="136"/>
      <c r="J2" s="161" t="s">
        <v>26</v>
      </c>
      <c r="K2" s="161"/>
      <c r="L2" s="160"/>
    </row>
    <row r="3" spans="1:12">
      <c r="A3" s="99" t="s">
        <v>146</v>
      </c>
      <c r="B3" s="99">
        <v>2022</v>
      </c>
      <c r="C3" s="99" t="s">
        <v>29</v>
      </c>
      <c r="D3" s="99"/>
      <c r="E3" s="99"/>
      <c r="F3" s="99"/>
      <c r="G3" s="99"/>
      <c r="H3" s="99" t="s">
        <v>30</v>
      </c>
      <c r="I3" s="99"/>
      <c r="J3" s="99"/>
      <c r="K3" s="99" t="s">
        <v>1213</v>
      </c>
      <c r="L3" s="160"/>
    </row>
    <row r="4" customHeight="1" spans="1:12">
      <c r="A4" s="99"/>
      <c r="B4" s="99" t="s">
        <v>33</v>
      </c>
      <c r="C4" s="99" t="s">
        <v>147</v>
      </c>
      <c r="D4" s="99" t="s">
        <v>33</v>
      </c>
      <c r="E4" s="138" t="s">
        <v>1214</v>
      </c>
      <c r="F4" s="105" t="s">
        <v>35</v>
      </c>
      <c r="G4" s="105"/>
      <c r="H4" s="105" t="s">
        <v>36</v>
      </c>
      <c r="I4" s="105" t="s">
        <v>149</v>
      </c>
      <c r="J4" s="105"/>
      <c r="K4" s="105"/>
      <c r="L4" s="160"/>
    </row>
    <row r="5" spans="1:12">
      <c r="A5" s="99"/>
      <c r="B5" s="99"/>
      <c r="C5" s="99"/>
      <c r="D5" s="99"/>
      <c r="E5" s="108"/>
      <c r="F5" s="99" t="s">
        <v>38</v>
      </c>
      <c r="G5" s="108" t="s">
        <v>39</v>
      </c>
      <c r="H5" s="105"/>
      <c r="I5" s="99" t="s">
        <v>38</v>
      </c>
      <c r="J5" s="108" t="s">
        <v>39</v>
      </c>
      <c r="K5" s="162"/>
      <c r="L5" s="160"/>
    </row>
    <row r="6" spans="1:12">
      <c r="A6" s="139" t="s">
        <v>1215</v>
      </c>
      <c r="B6" s="140">
        <f>B7+B12</f>
        <v>0</v>
      </c>
      <c r="C6" s="123">
        <v>0</v>
      </c>
      <c r="D6" s="140">
        <f>D7+D12</f>
        <v>8</v>
      </c>
      <c r="E6" s="122"/>
      <c r="F6" s="123">
        <f>D6-B6</f>
        <v>8</v>
      </c>
      <c r="G6" s="122" t="e">
        <f>(D6/B6-1)*100</f>
        <v>#DIV/0!</v>
      </c>
      <c r="H6" s="123">
        <f>H7+H8+H9+H10+H11</f>
        <v>0</v>
      </c>
      <c r="I6" s="123">
        <f>H6-C6</f>
        <v>0</v>
      </c>
      <c r="J6" s="122" t="e">
        <f>(H6/C6-1)*100</f>
        <v>#DIV/0!</v>
      </c>
      <c r="K6" s="127"/>
      <c r="L6" s="160"/>
    </row>
    <row r="7" spans="1:12">
      <c r="A7" s="141" t="s">
        <v>1216</v>
      </c>
      <c r="B7" s="142">
        <f>SUM(B8:B11)</f>
        <v>0</v>
      </c>
      <c r="C7" s="142"/>
      <c r="D7" s="142">
        <f>SUM(D8:D11)</f>
        <v>8</v>
      </c>
      <c r="E7" s="143"/>
      <c r="F7" s="142"/>
      <c r="G7" s="143"/>
      <c r="H7" s="142"/>
      <c r="I7" s="142"/>
      <c r="J7" s="143"/>
      <c r="K7" s="127"/>
      <c r="L7" s="160"/>
    </row>
    <row r="8" spans="1:12">
      <c r="A8" s="144" t="s">
        <v>1217</v>
      </c>
      <c r="B8" s="145"/>
      <c r="C8" s="128"/>
      <c r="D8" s="145"/>
      <c r="E8" s="127"/>
      <c r="F8" s="128"/>
      <c r="G8" s="127"/>
      <c r="H8" s="128"/>
      <c r="I8" s="128"/>
      <c r="J8" s="127"/>
      <c r="K8" s="127"/>
      <c r="L8" s="160"/>
    </row>
    <row r="9" spans="1:12">
      <c r="A9" s="144" t="s">
        <v>1218</v>
      </c>
      <c r="B9" s="145"/>
      <c r="C9" s="128"/>
      <c r="D9" s="145">
        <v>8</v>
      </c>
      <c r="E9" s="127"/>
      <c r="F9" s="128"/>
      <c r="G9" s="127"/>
      <c r="H9" s="128"/>
      <c r="I9" s="128"/>
      <c r="J9" s="127"/>
      <c r="K9" s="127"/>
      <c r="L9" s="160"/>
    </row>
    <row r="10" spans="1:12">
      <c r="A10" s="144" t="s">
        <v>1219</v>
      </c>
      <c r="B10" s="145"/>
      <c r="C10" s="128"/>
      <c r="D10" s="145"/>
      <c r="E10" s="127"/>
      <c r="F10" s="128"/>
      <c r="G10" s="127"/>
      <c r="H10" s="128"/>
      <c r="I10" s="128"/>
      <c r="J10" s="127"/>
      <c r="K10" s="127"/>
      <c r="L10" s="160"/>
    </row>
    <row r="11" spans="1:12">
      <c r="A11" s="144" t="s">
        <v>1220</v>
      </c>
      <c r="B11" s="145"/>
      <c r="C11" s="128"/>
      <c r="D11" s="145"/>
      <c r="E11" s="127"/>
      <c r="F11" s="128"/>
      <c r="G11" s="127"/>
      <c r="H11" s="128"/>
      <c r="I11" s="128"/>
      <c r="J11" s="127"/>
      <c r="K11" s="127"/>
      <c r="L11" s="160"/>
    </row>
    <row r="12" spans="1:12">
      <c r="A12" s="141" t="s">
        <v>1221</v>
      </c>
      <c r="B12" s="142">
        <f>SUM(B13:B17)</f>
        <v>0</v>
      </c>
      <c r="C12" s="142"/>
      <c r="D12" s="142">
        <f>SUM(D13:D17)</f>
        <v>0</v>
      </c>
      <c r="E12" s="143"/>
      <c r="F12" s="142"/>
      <c r="G12" s="143"/>
      <c r="H12" s="142"/>
      <c r="I12" s="142"/>
      <c r="J12" s="143"/>
      <c r="K12" s="127"/>
      <c r="L12" s="160"/>
    </row>
    <row r="13" spans="1:12">
      <c r="A13" s="144" t="s">
        <v>1222</v>
      </c>
      <c r="B13" s="145"/>
      <c r="C13" s="128"/>
      <c r="D13" s="145"/>
      <c r="E13" s="127"/>
      <c r="F13" s="128"/>
      <c r="G13" s="127"/>
      <c r="H13" s="128"/>
      <c r="I13" s="128"/>
      <c r="J13" s="127"/>
      <c r="K13" s="127"/>
      <c r="L13" s="160"/>
    </row>
    <row r="14" spans="1:12">
      <c r="A14" s="144" t="s">
        <v>1223</v>
      </c>
      <c r="B14" s="145"/>
      <c r="C14" s="128"/>
      <c r="D14" s="145"/>
      <c r="E14" s="127"/>
      <c r="F14" s="128"/>
      <c r="G14" s="127"/>
      <c r="H14" s="128"/>
      <c r="I14" s="128"/>
      <c r="J14" s="127"/>
      <c r="K14" s="127"/>
      <c r="L14" s="160"/>
    </row>
    <row r="15" spans="1:12">
      <c r="A15" s="144" t="s">
        <v>1224</v>
      </c>
      <c r="B15" s="145"/>
      <c r="C15" s="128"/>
      <c r="D15" s="145"/>
      <c r="E15" s="127"/>
      <c r="F15" s="128"/>
      <c r="G15" s="127"/>
      <c r="H15" s="128"/>
      <c r="I15" s="128"/>
      <c r="J15" s="127"/>
      <c r="K15" s="127"/>
      <c r="L15" s="160"/>
    </row>
    <row r="16" spans="1:12">
      <c r="A16" s="144" t="s">
        <v>1225</v>
      </c>
      <c r="B16" s="145"/>
      <c r="C16" s="128"/>
      <c r="D16" s="145"/>
      <c r="E16" s="127"/>
      <c r="F16" s="128"/>
      <c r="G16" s="127"/>
      <c r="H16" s="128"/>
      <c r="I16" s="128"/>
      <c r="J16" s="127"/>
      <c r="K16" s="127"/>
      <c r="L16" s="160"/>
    </row>
    <row r="17" spans="1:12">
      <c r="A17" s="144" t="s">
        <v>1226</v>
      </c>
      <c r="B17" s="145"/>
      <c r="C17" s="128"/>
      <c r="D17" s="145"/>
      <c r="E17" s="127"/>
      <c r="F17" s="128"/>
      <c r="G17" s="127"/>
      <c r="H17" s="128"/>
      <c r="I17" s="128"/>
      <c r="J17" s="127"/>
      <c r="K17" s="127"/>
      <c r="L17" s="160"/>
    </row>
    <row r="18" spans="1:12">
      <c r="A18" s="139" t="s">
        <v>1227</v>
      </c>
      <c r="B18" s="146">
        <f>B19+B23</f>
        <v>440</v>
      </c>
      <c r="C18" s="123">
        <v>0</v>
      </c>
      <c r="D18" s="146">
        <f>D19+D23</f>
        <v>299</v>
      </c>
      <c r="E18" s="122"/>
      <c r="F18" s="123">
        <f>D18-B18</f>
        <v>-141</v>
      </c>
      <c r="G18" s="122">
        <f>(D18/B18-1)*100</f>
        <v>-32.0454545454545</v>
      </c>
      <c r="H18" s="123">
        <f>H19+H23</f>
        <v>0</v>
      </c>
      <c r="I18" s="123">
        <f>H18-C18</f>
        <v>0</v>
      </c>
      <c r="J18" s="122" t="e">
        <f>(H18/C18-1)*100</f>
        <v>#DIV/0!</v>
      </c>
      <c r="K18" s="127"/>
      <c r="L18" s="160"/>
    </row>
    <row r="19" spans="1:12">
      <c r="A19" s="147" t="s">
        <v>1228</v>
      </c>
      <c r="B19" s="148">
        <f>SUM(B20:B22)</f>
        <v>440</v>
      </c>
      <c r="C19" s="149"/>
      <c r="D19" s="148">
        <f>SUM(D20:D22)</f>
        <v>299</v>
      </c>
      <c r="E19" s="150"/>
      <c r="F19" s="149"/>
      <c r="G19" s="150"/>
      <c r="H19" s="149"/>
      <c r="I19" s="149"/>
      <c r="J19" s="150"/>
      <c r="K19" s="127"/>
      <c r="L19" s="163"/>
    </row>
    <row r="20" spans="1:12">
      <c r="A20" s="144" t="s">
        <v>1229</v>
      </c>
      <c r="B20" s="145">
        <v>184</v>
      </c>
      <c r="C20" s="128"/>
      <c r="D20" s="145">
        <v>265</v>
      </c>
      <c r="E20" s="127"/>
      <c r="F20" s="128"/>
      <c r="G20" s="127"/>
      <c r="H20" s="128"/>
      <c r="I20" s="128"/>
      <c r="J20" s="127"/>
      <c r="K20" s="127"/>
      <c r="L20" s="163"/>
    </row>
    <row r="21" spans="1:12">
      <c r="A21" s="144" t="s">
        <v>1230</v>
      </c>
      <c r="B21" s="145">
        <v>256</v>
      </c>
      <c r="C21" s="128"/>
      <c r="D21" s="145">
        <v>34</v>
      </c>
      <c r="E21" s="127"/>
      <c r="F21" s="128"/>
      <c r="G21" s="127"/>
      <c r="H21" s="128"/>
      <c r="I21" s="128"/>
      <c r="J21" s="127"/>
      <c r="K21" s="127"/>
      <c r="L21" s="163"/>
    </row>
    <row r="22" spans="1:12">
      <c r="A22" s="144" t="s">
        <v>1231</v>
      </c>
      <c r="B22" s="145"/>
      <c r="C22" s="128"/>
      <c r="D22" s="145"/>
      <c r="E22" s="127"/>
      <c r="F22" s="128"/>
      <c r="G22" s="127"/>
      <c r="H22" s="128"/>
      <c r="I22" s="128"/>
      <c r="J22" s="127"/>
      <c r="K22" s="127"/>
      <c r="L22" s="163"/>
    </row>
    <row r="23" spans="1:12">
      <c r="A23" s="141" t="s">
        <v>1232</v>
      </c>
      <c r="B23" s="151">
        <f>SUM(B24:B26)</f>
        <v>0</v>
      </c>
      <c r="C23" s="142"/>
      <c r="D23" s="151">
        <f>SUM(D24:D26)</f>
        <v>0</v>
      </c>
      <c r="E23" s="143"/>
      <c r="F23" s="142"/>
      <c r="G23" s="143"/>
      <c r="H23" s="142"/>
      <c r="I23" s="142"/>
      <c r="J23" s="143"/>
      <c r="K23" s="127"/>
      <c r="L23" s="163"/>
    </row>
    <row r="24" spans="1:12">
      <c r="A24" s="144" t="s">
        <v>1229</v>
      </c>
      <c r="B24" s="145"/>
      <c r="C24" s="128"/>
      <c r="D24" s="145"/>
      <c r="E24" s="127"/>
      <c r="F24" s="128"/>
      <c r="G24" s="127"/>
      <c r="H24" s="128"/>
      <c r="I24" s="128"/>
      <c r="J24" s="127"/>
      <c r="K24" s="127"/>
      <c r="L24" s="163"/>
    </row>
    <row r="25" spans="1:12">
      <c r="A25" s="144" t="s">
        <v>1230</v>
      </c>
      <c r="B25" s="145"/>
      <c r="C25" s="128"/>
      <c r="D25" s="145"/>
      <c r="E25" s="127"/>
      <c r="F25" s="128"/>
      <c r="G25" s="127"/>
      <c r="H25" s="128"/>
      <c r="I25" s="128"/>
      <c r="J25" s="127"/>
      <c r="K25" s="127"/>
      <c r="L25" s="163"/>
    </row>
    <row r="26" spans="1:12">
      <c r="A26" s="152" t="s">
        <v>1233</v>
      </c>
      <c r="B26" s="145"/>
      <c r="C26" s="128"/>
      <c r="D26" s="145"/>
      <c r="E26" s="127"/>
      <c r="F26" s="128"/>
      <c r="G26" s="127"/>
      <c r="H26" s="128"/>
      <c r="I26" s="128"/>
      <c r="J26" s="127"/>
      <c r="K26" s="127"/>
      <c r="L26" s="163"/>
    </row>
    <row r="27" spans="1:12">
      <c r="A27" s="139" t="s">
        <v>1234</v>
      </c>
      <c r="B27" s="146">
        <f>B28+B35+B50+B56+B60+B61+B67+B73+B77+B81+B85</f>
        <v>36424</v>
      </c>
      <c r="C27" s="146">
        <f t="shared" ref="C27:H27" si="0">C28+C35+C50+C56+C60+C61+C67+C73+C77+C81+C85</f>
        <v>29309</v>
      </c>
      <c r="D27" s="146">
        <f t="shared" si="0"/>
        <v>29832</v>
      </c>
      <c r="E27" s="122">
        <f>D27/C27*100</f>
        <v>101.784434815244</v>
      </c>
      <c r="F27" s="123">
        <f>D27-B27</f>
        <v>-6592</v>
      </c>
      <c r="G27" s="122">
        <f>(D27/B27-1)*100</f>
        <v>-18.0979573907314</v>
      </c>
      <c r="H27" s="146">
        <f t="shared" si="0"/>
        <v>12259</v>
      </c>
      <c r="I27" s="123">
        <f>H27-C27</f>
        <v>-17050</v>
      </c>
      <c r="J27" s="122">
        <f>(H27/C27-1)*100</f>
        <v>-58.1732573612201</v>
      </c>
      <c r="K27" s="127"/>
      <c r="L27" s="160"/>
    </row>
    <row r="28" spans="1:12">
      <c r="A28" s="153" t="s">
        <v>1235</v>
      </c>
      <c r="B28" s="148">
        <f>SUM(B29:B34)</f>
        <v>0</v>
      </c>
      <c r="C28" s="148">
        <f t="shared" ref="C28:H28" si="1">SUM(C29:C34)</f>
        <v>0</v>
      </c>
      <c r="D28" s="148">
        <f t="shared" si="1"/>
        <v>0</v>
      </c>
      <c r="E28" s="150"/>
      <c r="F28" s="149">
        <f>D28-B28</f>
        <v>0</v>
      </c>
      <c r="G28" s="150"/>
      <c r="H28" s="148">
        <f t="shared" si="1"/>
        <v>0</v>
      </c>
      <c r="I28" s="149">
        <f>H28-C28</f>
        <v>0</v>
      </c>
      <c r="J28" s="150"/>
      <c r="K28" s="127"/>
      <c r="L28" s="160"/>
    </row>
    <row r="29" spans="1:12">
      <c r="A29" s="152" t="s">
        <v>1236</v>
      </c>
      <c r="B29" s="145"/>
      <c r="C29" s="145"/>
      <c r="D29" s="145"/>
      <c r="E29" s="127"/>
      <c r="F29" s="128"/>
      <c r="G29" s="127"/>
      <c r="H29" s="145"/>
      <c r="I29" s="128"/>
      <c r="J29" s="127"/>
      <c r="K29" s="127"/>
      <c r="L29" s="160"/>
    </row>
    <row r="30" spans="1:12">
      <c r="A30" s="152" t="s">
        <v>1237</v>
      </c>
      <c r="B30" s="145"/>
      <c r="C30" s="145"/>
      <c r="D30" s="145"/>
      <c r="E30" s="127"/>
      <c r="F30" s="128"/>
      <c r="G30" s="127"/>
      <c r="H30" s="145"/>
      <c r="I30" s="128"/>
      <c r="J30" s="127"/>
      <c r="K30" s="127"/>
      <c r="L30" s="160"/>
    </row>
    <row r="31" spans="1:12">
      <c r="A31" s="154" t="s">
        <v>1238</v>
      </c>
      <c r="B31" s="145"/>
      <c r="C31" s="145"/>
      <c r="D31" s="145"/>
      <c r="E31" s="127"/>
      <c r="F31" s="128"/>
      <c r="G31" s="127"/>
      <c r="H31" s="145"/>
      <c r="I31" s="128"/>
      <c r="J31" s="127"/>
      <c r="K31" s="127"/>
      <c r="L31" s="160"/>
    </row>
    <row r="32" spans="1:12">
      <c r="A32" s="154" t="s">
        <v>1239</v>
      </c>
      <c r="B32" s="145"/>
      <c r="C32" s="145"/>
      <c r="D32" s="145"/>
      <c r="E32" s="127"/>
      <c r="F32" s="128"/>
      <c r="G32" s="127"/>
      <c r="H32" s="145"/>
      <c r="I32" s="128"/>
      <c r="J32" s="127"/>
      <c r="K32" s="127"/>
      <c r="L32" s="160"/>
    </row>
    <row r="33" spans="1:12">
      <c r="A33" s="154" t="s">
        <v>1240</v>
      </c>
      <c r="B33" s="145"/>
      <c r="C33" s="145"/>
      <c r="D33" s="145"/>
      <c r="E33" s="127"/>
      <c r="F33" s="128"/>
      <c r="G33" s="127"/>
      <c r="H33" s="145"/>
      <c r="I33" s="128"/>
      <c r="J33" s="127"/>
      <c r="K33" s="127"/>
      <c r="L33" s="160"/>
    </row>
    <row r="34" spans="1:12">
      <c r="A34" s="152" t="s">
        <v>1241</v>
      </c>
      <c r="B34" s="145"/>
      <c r="C34" s="145"/>
      <c r="D34" s="145"/>
      <c r="E34" s="127"/>
      <c r="F34" s="128"/>
      <c r="G34" s="127"/>
      <c r="H34" s="145"/>
      <c r="I34" s="128"/>
      <c r="J34" s="127"/>
      <c r="K34" s="127"/>
      <c r="L34" s="160"/>
    </row>
    <row r="35" spans="1:12">
      <c r="A35" s="153" t="s">
        <v>1242</v>
      </c>
      <c r="B35" s="148">
        <f>SUM(B36:B49)</f>
        <v>26749</v>
      </c>
      <c r="C35" s="148">
        <f t="shared" ref="C35:H35" si="2">SUM(C36:C49)</f>
        <v>27882</v>
      </c>
      <c r="D35" s="148">
        <f t="shared" si="2"/>
        <v>16807</v>
      </c>
      <c r="E35" s="150">
        <f>D35/C35*100</f>
        <v>60.2790330679291</v>
      </c>
      <c r="F35" s="149">
        <f>D35-B35</f>
        <v>-9942</v>
      </c>
      <c r="G35" s="150">
        <f>(D35/B35-1)*100</f>
        <v>-37.1677445885827</v>
      </c>
      <c r="H35" s="148">
        <f t="shared" si="2"/>
        <v>11041</v>
      </c>
      <c r="I35" s="149">
        <f>H35-C35</f>
        <v>-16841</v>
      </c>
      <c r="J35" s="150">
        <f>(H35/C35-1)*100</f>
        <v>-60.4009755397748</v>
      </c>
      <c r="K35" s="127"/>
      <c r="L35" s="160"/>
    </row>
    <row r="36" spans="1:12">
      <c r="A36" s="152" t="s">
        <v>1243</v>
      </c>
      <c r="B36" s="145">
        <v>16132</v>
      </c>
      <c r="C36" s="155">
        <v>10336</v>
      </c>
      <c r="D36" s="145">
        <v>10031</v>
      </c>
      <c r="E36" s="127"/>
      <c r="F36" s="128"/>
      <c r="G36" s="127"/>
      <c r="H36" s="155">
        <v>3610</v>
      </c>
      <c r="I36" s="128"/>
      <c r="J36" s="127"/>
      <c r="K36" s="127"/>
      <c r="L36" s="160"/>
    </row>
    <row r="37" spans="1:12">
      <c r="A37" s="152" t="s">
        <v>1244</v>
      </c>
      <c r="B37" s="145">
        <v>4492</v>
      </c>
      <c r="C37" s="155">
        <v>2000</v>
      </c>
      <c r="D37" s="145">
        <v>5689</v>
      </c>
      <c r="E37" s="127"/>
      <c r="F37" s="128"/>
      <c r="G37" s="127"/>
      <c r="H37" s="155">
        <v>1000</v>
      </c>
      <c r="I37" s="128"/>
      <c r="J37" s="127"/>
      <c r="K37" s="127"/>
      <c r="L37" s="160"/>
    </row>
    <row r="38" spans="1:12">
      <c r="A38" s="152" t="s">
        <v>1245</v>
      </c>
      <c r="B38" s="145"/>
      <c r="C38" s="155"/>
      <c r="D38" s="145">
        <v>0</v>
      </c>
      <c r="E38" s="127"/>
      <c r="F38" s="128"/>
      <c r="G38" s="127"/>
      <c r="H38" s="155"/>
      <c r="I38" s="128"/>
      <c r="J38" s="127"/>
      <c r="K38" s="127"/>
      <c r="L38" s="160"/>
    </row>
    <row r="39" spans="1:12">
      <c r="A39" s="152" t="s">
        <v>1246</v>
      </c>
      <c r="B39" s="145">
        <v>3653</v>
      </c>
      <c r="C39" s="155">
        <v>7090</v>
      </c>
      <c r="D39" s="145">
        <v>963</v>
      </c>
      <c r="E39" s="127"/>
      <c r="F39" s="128"/>
      <c r="G39" s="127"/>
      <c r="H39" s="155">
        <v>4900</v>
      </c>
      <c r="I39" s="128"/>
      <c r="J39" s="127"/>
      <c r="K39" s="127"/>
      <c r="L39" s="164"/>
    </row>
    <row r="40" spans="1:12">
      <c r="A40" s="152" t="s">
        <v>1247</v>
      </c>
      <c r="B40" s="145">
        <v>2171</v>
      </c>
      <c r="C40" s="155">
        <v>3500</v>
      </c>
      <c r="D40" s="145">
        <v>112</v>
      </c>
      <c r="E40" s="127"/>
      <c r="F40" s="128"/>
      <c r="G40" s="127"/>
      <c r="H40" s="155">
        <v>1500</v>
      </c>
      <c r="I40" s="128"/>
      <c r="J40" s="127"/>
      <c r="K40" s="127"/>
      <c r="L40" s="164"/>
    </row>
    <row r="41" spans="1:12">
      <c r="A41" s="156" t="s">
        <v>1248</v>
      </c>
      <c r="B41" s="145"/>
      <c r="C41" s="155">
        <v>35</v>
      </c>
      <c r="D41" s="145"/>
      <c r="E41" s="127"/>
      <c r="F41" s="128"/>
      <c r="G41" s="127"/>
      <c r="H41" s="155">
        <v>31</v>
      </c>
      <c r="I41" s="128"/>
      <c r="J41" s="127"/>
      <c r="K41" s="127"/>
      <c r="L41" s="164"/>
    </row>
    <row r="42" spans="1:12">
      <c r="A42" s="152" t="s">
        <v>1237</v>
      </c>
      <c r="B42" s="145"/>
      <c r="C42" s="155"/>
      <c r="D42" s="145"/>
      <c r="E42" s="127"/>
      <c r="F42" s="128"/>
      <c r="G42" s="127"/>
      <c r="H42" s="155"/>
      <c r="I42" s="128"/>
      <c r="J42" s="127"/>
      <c r="K42" s="127"/>
      <c r="L42" s="164"/>
    </row>
    <row r="43" spans="1:12">
      <c r="A43" s="152" t="s">
        <v>1249</v>
      </c>
      <c r="B43" s="145"/>
      <c r="C43" s="155"/>
      <c r="D43" s="145"/>
      <c r="E43" s="127"/>
      <c r="F43" s="128"/>
      <c r="G43" s="127"/>
      <c r="H43" s="155"/>
      <c r="I43" s="128"/>
      <c r="J43" s="127"/>
      <c r="K43" s="127"/>
      <c r="L43" s="164"/>
    </row>
    <row r="44" spans="1:12">
      <c r="A44" s="152" t="s">
        <v>1250</v>
      </c>
      <c r="B44" s="145"/>
      <c r="C44" s="155"/>
      <c r="D44" s="145"/>
      <c r="E44" s="127"/>
      <c r="F44" s="128"/>
      <c r="G44" s="127"/>
      <c r="H44" s="155"/>
      <c r="I44" s="128"/>
      <c r="J44" s="127"/>
      <c r="K44" s="127"/>
      <c r="L44" s="164"/>
    </row>
    <row r="45" spans="1:12">
      <c r="A45" s="154" t="s">
        <v>1238</v>
      </c>
      <c r="B45" s="145"/>
      <c r="C45" s="155"/>
      <c r="D45" s="145"/>
      <c r="E45" s="127"/>
      <c r="F45" s="128"/>
      <c r="G45" s="127"/>
      <c r="H45" s="155"/>
      <c r="I45" s="128"/>
      <c r="J45" s="127"/>
      <c r="K45" s="127"/>
      <c r="L45" s="164"/>
    </row>
    <row r="46" spans="1:12">
      <c r="A46" s="154" t="s">
        <v>1240</v>
      </c>
      <c r="B46" s="145"/>
      <c r="C46" s="145"/>
      <c r="D46" s="145"/>
      <c r="E46" s="127"/>
      <c r="F46" s="128"/>
      <c r="G46" s="127"/>
      <c r="H46" s="145"/>
      <c r="I46" s="128"/>
      <c r="J46" s="127"/>
      <c r="K46" s="127"/>
      <c r="L46" s="164"/>
    </row>
    <row r="47" spans="1:12">
      <c r="A47" s="154" t="s">
        <v>1251</v>
      </c>
      <c r="B47" s="145">
        <v>1</v>
      </c>
      <c r="C47" s="145"/>
      <c r="D47" s="145"/>
      <c r="E47" s="127"/>
      <c r="F47" s="128"/>
      <c r="G47" s="127"/>
      <c r="H47" s="145"/>
      <c r="I47" s="128"/>
      <c r="J47" s="127"/>
      <c r="K47" s="127"/>
      <c r="L47" s="164"/>
    </row>
    <row r="48" spans="1:12">
      <c r="A48" s="154" t="s">
        <v>1252</v>
      </c>
      <c r="B48" s="145"/>
      <c r="C48" s="145"/>
      <c r="D48" s="145">
        <v>12</v>
      </c>
      <c r="E48" s="127"/>
      <c r="F48" s="128"/>
      <c r="G48" s="127"/>
      <c r="H48" s="145"/>
      <c r="I48" s="128"/>
      <c r="J48" s="127"/>
      <c r="K48" s="127"/>
      <c r="L48" s="164"/>
    </row>
    <row r="49" spans="1:12">
      <c r="A49" s="152" t="s">
        <v>1253</v>
      </c>
      <c r="B49" s="145">
        <v>300</v>
      </c>
      <c r="C49" s="145">
        <v>4921</v>
      </c>
      <c r="D49" s="145"/>
      <c r="E49" s="127"/>
      <c r="F49" s="128"/>
      <c r="G49" s="127"/>
      <c r="H49" s="145"/>
      <c r="I49" s="128"/>
      <c r="J49" s="127"/>
      <c r="K49" s="127"/>
      <c r="L49" s="164"/>
    </row>
    <row r="50" spans="1:12">
      <c r="A50" s="153" t="s">
        <v>1254</v>
      </c>
      <c r="B50" s="157">
        <f>SUM(B51:B55)</f>
        <v>0</v>
      </c>
      <c r="C50" s="157"/>
      <c r="D50" s="157">
        <f>SUM(D51:D55)</f>
        <v>0</v>
      </c>
      <c r="E50" s="150"/>
      <c r="F50" s="149"/>
      <c r="G50" s="150"/>
      <c r="H50" s="157"/>
      <c r="I50" s="149"/>
      <c r="J50" s="150"/>
      <c r="K50" s="127"/>
      <c r="L50" s="164"/>
    </row>
    <row r="51" spans="1:12">
      <c r="A51" s="152" t="s">
        <v>1255</v>
      </c>
      <c r="B51" s="145"/>
      <c r="C51" s="145"/>
      <c r="D51" s="145"/>
      <c r="E51" s="127"/>
      <c r="F51" s="128"/>
      <c r="G51" s="127"/>
      <c r="H51" s="145"/>
      <c r="I51" s="128"/>
      <c r="J51" s="127"/>
      <c r="K51" s="127"/>
      <c r="L51" s="164"/>
    </row>
    <row r="52" spans="1:12">
      <c r="A52" s="152" t="s">
        <v>1256</v>
      </c>
      <c r="B52" s="145"/>
      <c r="C52" s="145"/>
      <c r="D52" s="145"/>
      <c r="E52" s="127"/>
      <c r="F52" s="128"/>
      <c r="G52" s="127"/>
      <c r="H52" s="145"/>
      <c r="I52" s="128"/>
      <c r="J52" s="127"/>
      <c r="K52" s="127"/>
      <c r="L52" s="164"/>
    </row>
    <row r="53" spans="1:12">
      <c r="A53" s="152" t="s">
        <v>1257</v>
      </c>
      <c r="B53" s="145"/>
      <c r="C53" s="145"/>
      <c r="D53" s="145"/>
      <c r="E53" s="127"/>
      <c r="F53" s="128"/>
      <c r="G53" s="127"/>
      <c r="H53" s="145"/>
      <c r="I53" s="128"/>
      <c r="J53" s="127"/>
      <c r="K53" s="127"/>
      <c r="L53" s="164"/>
    </row>
    <row r="54" spans="1:12">
      <c r="A54" s="152" t="s">
        <v>1258</v>
      </c>
      <c r="B54" s="145"/>
      <c r="C54" s="145"/>
      <c r="D54" s="145"/>
      <c r="E54" s="127"/>
      <c r="F54" s="128"/>
      <c r="G54" s="127"/>
      <c r="H54" s="145"/>
      <c r="I54" s="128"/>
      <c r="J54" s="127"/>
      <c r="K54" s="127"/>
      <c r="L54" s="164"/>
    </row>
    <row r="55" spans="1:12">
      <c r="A55" s="152" t="s">
        <v>1259</v>
      </c>
      <c r="B55" s="145"/>
      <c r="C55" s="145"/>
      <c r="D55" s="145"/>
      <c r="E55" s="127"/>
      <c r="F55" s="128"/>
      <c r="G55" s="127"/>
      <c r="H55" s="145"/>
      <c r="I55" s="128"/>
      <c r="J55" s="127"/>
      <c r="K55" s="127"/>
      <c r="L55" s="164"/>
    </row>
    <row r="56" spans="1:12">
      <c r="A56" s="153" t="s">
        <v>1260</v>
      </c>
      <c r="B56" s="148">
        <f>SUM(B57:B59)</f>
        <v>0</v>
      </c>
      <c r="C56" s="148">
        <f t="shared" ref="C56:H56" si="3">SUM(C57:C59)</f>
        <v>0</v>
      </c>
      <c r="D56" s="148">
        <f t="shared" si="3"/>
        <v>0</v>
      </c>
      <c r="E56" s="150" t="e">
        <f>D56/C56*100</f>
        <v>#DIV/0!</v>
      </c>
      <c r="F56" s="149">
        <f t="shared" ref="F56:F61" si="4">D56-B56</f>
        <v>0</v>
      </c>
      <c r="G56" s="150" t="e">
        <f>(D56/B56-1)*100</f>
        <v>#DIV/0!</v>
      </c>
      <c r="H56" s="148">
        <f t="shared" si="3"/>
        <v>0</v>
      </c>
      <c r="I56" s="149">
        <f t="shared" ref="I56:I67" si="5">H56-C56</f>
        <v>0</v>
      </c>
      <c r="J56" s="150" t="e">
        <f>(H56/C56-1)*100</f>
        <v>#DIV/0!</v>
      </c>
      <c r="K56" s="127"/>
      <c r="L56" s="164"/>
    </row>
    <row r="57" spans="1:12">
      <c r="A57" s="152" t="s">
        <v>1261</v>
      </c>
      <c r="B57" s="158"/>
      <c r="C57" s="158"/>
      <c r="D57" s="158"/>
      <c r="E57" s="127"/>
      <c r="F57" s="128"/>
      <c r="G57" s="127"/>
      <c r="H57" s="158"/>
      <c r="I57" s="128">
        <f t="shared" si="5"/>
        <v>0</v>
      </c>
      <c r="J57" s="127"/>
      <c r="K57" s="127"/>
      <c r="L57" s="164"/>
    </row>
    <row r="58" spans="1:12">
      <c r="A58" s="152" t="s">
        <v>1262</v>
      </c>
      <c r="B58" s="158"/>
      <c r="C58" s="158"/>
      <c r="D58" s="158"/>
      <c r="E58" s="127"/>
      <c r="F58" s="128"/>
      <c r="G58" s="127"/>
      <c r="H58" s="158"/>
      <c r="I58" s="128"/>
      <c r="J58" s="127"/>
      <c r="K58" s="127"/>
      <c r="L58" s="164"/>
    </row>
    <row r="59" spans="1:12">
      <c r="A59" s="152" t="s">
        <v>1263</v>
      </c>
      <c r="B59" s="145"/>
      <c r="C59" s="145"/>
      <c r="D59" s="145"/>
      <c r="E59" s="127"/>
      <c r="F59" s="128"/>
      <c r="G59" s="127"/>
      <c r="H59" s="145"/>
      <c r="I59" s="128"/>
      <c r="J59" s="127"/>
      <c r="K59" s="127"/>
      <c r="L59" s="164"/>
    </row>
    <row r="60" spans="1:12">
      <c r="A60" s="153" t="s">
        <v>1264</v>
      </c>
      <c r="B60" s="148">
        <v>45</v>
      </c>
      <c r="C60" s="148">
        <v>303</v>
      </c>
      <c r="D60" s="148"/>
      <c r="E60" s="150">
        <f>D60/C60*100</f>
        <v>0</v>
      </c>
      <c r="F60" s="149">
        <f t="shared" si="4"/>
        <v>-45</v>
      </c>
      <c r="G60" s="150">
        <f>(D60/B60-1)*100</f>
        <v>-100</v>
      </c>
      <c r="H60" s="148"/>
      <c r="I60" s="149">
        <f t="shared" si="5"/>
        <v>-303</v>
      </c>
      <c r="J60" s="150">
        <f>(H60/C60-1)*100</f>
        <v>-100</v>
      </c>
      <c r="K60" s="127"/>
      <c r="L60" s="164"/>
    </row>
    <row r="61" spans="1:12">
      <c r="A61" s="153" t="s">
        <v>1265</v>
      </c>
      <c r="B61" s="159">
        <f>SUM(B62:B66)</f>
        <v>0</v>
      </c>
      <c r="C61" s="159">
        <v>0</v>
      </c>
      <c r="D61" s="159">
        <f>SUM(D62:D66)</f>
        <v>0</v>
      </c>
      <c r="E61" s="150"/>
      <c r="F61" s="149">
        <f t="shared" si="4"/>
        <v>0</v>
      </c>
      <c r="G61" s="150"/>
      <c r="H61" s="159">
        <v>0</v>
      </c>
      <c r="I61" s="149">
        <f t="shared" si="5"/>
        <v>0</v>
      </c>
      <c r="J61" s="150"/>
      <c r="K61" s="127"/>
      <c r="L61" s="164"/>
    </row>
    <row r="62" spans="1:12">
      <c r="A62" s="152" t="s">
        <v>1266</v>
      </c>
      <c r="B62" s="145"/>
      <c r="C62" s="145"/>
      <c r="D62" s="145"/>
      <c r="E62" s="127"/>
      <c r="F62" s="128"/>
      <c r="G62" s="127"/>
      <c r="H62" s="145"/>
      <c r="I62" s="128">
        <f t="shared" si="5"/>
        <v>0</v>
      </c>
      <c r="J62" s="127"/>
      <c r="K62" s="127"/>
      <c r="L62" s="164"/>
    </row>
    <row r="63" spans="1:12">
      <c r="A63" s="152" t="s">
        <v>1267</v>
      </c>
      <c r="B63" s="145"/>
      <c r="C63" s="145"/>
      <c r="D63" s="145"/>
      <c r="E63" s="127"/>
      <c r="F63" s="128"/>
      <c r="G63" s="127"/>
      <c r="H63" s="145"/>
      <c r="I63" s="128">
        <f t="shared" si="5"/>
        <v>0</v>
      </c>
      <c r="J63" s="127"/>
      <c r="K63" s="127"/>
      <c r="L63" s="164"/>
    </row>
    <row r="64" spans="1:12">
      <c r="A64" s="152" t="s">
        <v>1268</v>
      </c>
      <c r="B64" s="145"/>
      <c r="C64" s="145">
        <v>0</v>
      </c>
      <c r="D64" s="145"/>
      <c r="E64" s="127"/>
      <c r="F64" s="128"/>
      <c r="G64" s="127"/>
      <c r="H64" s="145">
        <v>0</v>
      </c>
      <c r="I64" s="128">
        <f t="shared" si="5"/>
        <v>0</v>
      </c>
      <c r="J64" s="127"/>
      <c r="K64" s="127"/>
      <c r="L64" s="164"/>
    </row>
    <row r="65" spans="1:12">
      <c r="A65" s="152" t="s">
        <v>1269</v>
      </c>
      <c r="B65" s="145"/>
      <c r="C65" s="145"/>
      <c r="D65" s="145"/>
      <c r="E65" s="127"/>
      <c r="F65" s="128"/>
      <c r="G65" s="127"/>
      <c r="H65" s="145"/>
      <c r="I65" s="128">
        <f t="shared" si="5"/>
        <v>0</v>
      </c>
      <c r="J65" s="127"/>
      <c r="K65" s="127"/>
      <c r="L65" s="164"/>
    </row>
    <row r="66" spans="1:12">
      <c r="A66" s="152" t="s">
        <v>1270</v>
      </c>
      <c r="B66" s="145"/>
      <c r="C66" s="145">
        <v>0</v>
      </c>
      <c r="D66" s="145"/>
      <c r="E66" s="127"/>
      <c r="F66" s="128"/>
      <c r="G66" s="127"/>
      <c r="H66" s="145">
        <v>0</v>
      </c>
      <c r="I66" s="128">
        <f t="shared" si="5"/>
        <v>0</v>
      </c>
      <c r="J66" s="127"/>
      <c r="K66" s="127"/>
      <c r="L66" s="164"/>
    </row>
    <row r="67" spans="1:12">
      <c r="A67" s="153" t="s">
        <v>1271</v>
      </c>
      <c r="B67" s="148">
        <f>SUM(B68:B72)</f>
        <v>0</v>
      </c>
      <c r="C67" s="148">
        <f t="shared" ref="C67:H67" si="6">SUM(C68:C72)</f>
        <v>0</v>
      </c>
      <c r="D67" s="148">
        <f t="shared" si="6"/>
        <v>0</v>
      </c>
      <c r="E67" s="150"/>
      <c r="F67" s="149">
        <f>D67-B67</f>
        <v>0</v>
      </c>
      <c r="G67" s="150"/>
      <c r="H67" s="148">
        <f t="shared" si="6"/>
        <v>0</v>
      </c>
      <c r="I67" s="149">
        <f t="shared" si="5"/>
        <v>0</v>
      </c>
      <c r="J67" s="150"/>
      <c r="K67" s="127"/>
      <c r="L67" s="164"/>
    </row>
    <row r="68" spans="1:12">
      <c r="A68" s="152" t="s">
        <v>1255</v>
      </c>
      <c r="B68" s="158"/>
      <c r="C68" s="158"/>
      <c r="D68" s="158"/>
      <c r="E68" s="127"/>
      <c r="F68" s="128"/>
      <c r="G68" s="127"/>
      <c r="H68" s="158"/>
      <c r="I68" s="128"/>
      <c r="J68" s="127"/>
      <c r="K68" s="127"/>
      <c r="L68" s="164"/>
    </row>
    <row r="69" spans="1:12">
      <c r="A69" s="152" t="s">
        <v>1256</v>
      </c>
      <c r="B69" s="158"/>
      <c r="C69" s="158"/>
      <c r="D69" s="158"/>
      <c r="E69" s="127"/>
      <c r="F69" s="128"/>
      <c r="G69" s="127"/>
      <c r="H69" s="158"/>
      <c r="I69" s="128"/>
      <c r="J69" s="127"/>
      <c r="K69" s="127"/>
      <c r="L69" s="164"/>
    </row>
    <row r="70" spans="1:12">
      <c r="A70" s="152" t="s">
        <v>1257</v>
      </c>
      <c r="B70" s="158"/>
      <c r="C70" s="158"/>
      <c r="D70" s="158"/>
      <c r="E70" s="127"/>
      <c r="F70" s="128"/>
      <c r="G70" s="127"/>
      <c r="H70" s="158"/>
      <c r="I70" s="128"/>
      <c r="J70" s="127"/>
      <c r="K70" s="127"/>
      <c r="L70" s="164"/>
    </row>
    <row r="71" spans="1:12">
      <c r="A71" s="152" t="s">
        <v>1258</v>
      </c>
      <c r="B71" s="158"/>
      <c r="C71" s="158"/>
      <c r="D71" s="158"/>
      <c r="E71" s="127"/>
      <c r="F71" s="128"/>
      <c r="G71" s="127"/>
      <c r="H71" s="158"/>
      <c r="I71" s="128"/>
      <c r="J71" s="127"/>
      <c r="K71" s="127"/>
      <c r="L71" s="164"/>
    </row>
    <row r="72" spans="1:12">
      <c r="A72" s="152" t="s">
        <v>1272</v>
      </c>
      <c r="B72" s="158"/>
      <c r="C72" s="158"/>
      <c r="D72" s="158"/>
      <c r="E72" s="127"/>
      <c r="F72" s="128"/>
      <c r="G72" s="127"/>
      <c r="H72" s="158"/>
      <c r="I72" s="128"/>
      <c r="J72" s="127"/>
      <c r="K72" s="127"/>
      <c r="L72" s="164"/>
    </row>
    <row r="73" spans="1:12">
      <c r="A73" s="165" t="s">
        <v>1273</v>
      </c>
      <c r="B73" s="148">
        <f>SUM(B74:B76)</f>
        <v>630</v>
      </c>
      <c r="C73" s="148">
        <f t="shared" ref="C73:H73" si="7">SUM(C74:C76)</f>
        <v>1124</v>
      </c>
      <c r="D73" s="148">
        <f t="shared" si="7"/>
        <v>900</v>
      </c>
      <c r="E73" s="150">
        <f>D73/C73*100</f>
        <v>80.0711743772242</v>
      </c>
      <c r="F73" s="149">
        <f>D73-B73</f>
        <v>270</v>
      </c>
      <c r="G73" s="150">
        <f>(D73/B73-1)*100</f>
        <v>42.8571428571429</v>
      </c>
      <c r="H73" s="148">
        <f t="shared" si="7"/>
        <v>1218</v>
      </c>
      <c r="I73" s="149">
        <f t="shared" ref="I73:I86" si="8">H73-C73</f>
        <v>94</v>
      </c>
      <c r="J73" s="150"/>
      <c r="K73" s="127"/>
      <c r="L73" s="164"/>
    </row>
    <row r="74" spans="1:12">
      <c r="A74" s="152" t="s">
        <v>1274</v>
      </c>
      <c r="B74" s="158">
        <v>630</v>
      </c>
      <c r="C74" s="158">
        <v>1086</v>
      </c>
      <c r="D74" s="158">
        <v>900</v>
      </c>
      <c r="E74" s="127"/>
      <c r="F74" s="128"/>
      <c r="G74" s="127"/>
      <c r="H74" s="158">
        <v>1218</v>
      </c>
      <c r="I74" s="128">
        <f t="shared" si="8"/>
        <v>132</v>
      </c>
      <c r="J74" s="127"/>
      <c r="K74" s="127"/>
      <c r="L74" s="164"/>
    </row>
    <row r="75" spans="1:12">
      <c r="A75" s="152" t="s">
        <v>1275</v>
      </c>
      <c r="B75" s="158"/>
      <c r="C75" s="158">
        <v>38</v>
      </c>
      <c r="D75" s="158"/>
      <c r="E75" s="127"/>
      <c r="F75" s="128"/>
      <c r="G75" s="127"/>
      <c r="H75" s="158"/>
      <c r="I75" s="128">
        <f t="shared" si="8"/>
        <v>-38</v>
      </c>
      <c r="J75" s="127"/>
      <c r="K75" s="127"/>
      <c r="L75" s="164"/>
    </row>
    <row r="76" spans="1:12">
      <c r="A76" s="152" t="s">
        <v>1276</v>
      </c>
      <c r="B76" s="158"/>
      <c r="C76" s="158"/>
      <c r="D76" s="158"/>
      <c r="E76" s="127"/>
      <c r="F76" s="128"/>
      <c r="G76" s="127"/>
      <c r="H76" s="158"/>
      <c r="I76" s="128">
        <f t="shared" si="8"/>
        <v>0</v>
      </c>
      <c r="J76" s="127"/>
      <c r="K76" s="127"/>
      <c r="L76" s="164"/>
    </row>
    <row r="77" spans="1:12">
      <c r="A77" s="165" t="s">
        <v>1277</v>
      </c>
      <c r="B77" s="148">
        <f>SUM(B78:B80)</f>
        <v>0</v>
      </c>
      <c r="C77" s="148">
        <f t="shared" ref="C77:H77" si="9">SUM(C78:C80)</f>
        <v>0</v>
      </c>
      <c r="D77" s="148">
        <f t="shared" si="9"/>
        <v>0</v>
      </c>
      <c r="E77" s="150"/>
      <c r="F77" s="149">
        <f>D77-B77</f>
        <v>0</v>
      </c>
      <c r="G77" s="150"/>
      <c r="H77" s="148">
        <f t="shared" si="9"/>
        <v>0</v>
      </c>
      <c r="I77" s="149">
        <f t="shared" si="8"/>
        <v>0</v>
      </c>
      <c r="J77" s="150"/>
      <c r="K77" s="127"/>
      <c r="L77" s="164"/>
    </row>
    <row r="78" spans="1:12">
      <c r="A78" s="152" t="s">
        <v>1243</v>
      </c>
      <c r="B78" s="158"/>
      <c r="C78" s="158"/>
      <c r="D78" s="158"/>
      <c r="E78" s="127"/>
      <c r="F78" s="128"/>
      <c r="G78" s="127"/>
      <c r="H78" s="158"/>
      <c r="I78" s="128">
        <f t="shared" si="8"/>
        <v>0</v>
      </c>
      <c r="J78" s="127"/>
      <c r="K78" s="127"/>
      <c r="L78" s="164"/>
    </row>
    <row r="79" spans="1:12">
      <c r="A79" s="152" t="s">
        <v>1244</v>
      </c>
      <c r="B79" s="158"/>
      <c r="C79" s="158"/>
      <c r="D79" s="158"/>
      <c r="E79" s="127"/>
      <c r="F79" s="128"/>
      <c r="G79" s="127"/>
      <c r="H79" s="158"/>
      <c r="I79" s="128">
        <f t="shared" si="8"/>
        <v>0</v>
      </c>
      <c r="J79" s="127"/>
      <c r="K79" s="127"/>
      <c r="L79" s="164"/>
    </row>
    <row r="80" spans="1:12">
      <c r="A80" s="152" t="s">
        <v>1278</v>
      </c>
      <c r="B80" s="158"/>
      <c r="C80" s="158"/>
      <c r="D80" s="158"/>
      <c r="E80" s="127"/>
      <c r="F80" s="128"/>
      <c r="G80" s="127"/>
      <c r="H80" s="158"/>
      <c r="I80" s="128">
        <f t="shared" si="8"/>
        <v>0</v>
      </c>
      <c r="J80" s="127"/>
      <c r="K80" s="127"/>
      <c r="L80" s="164"/>
    </row>
    <row r="81" spans="1:12">
      <c r="A81" s="165" t="s">
        <v>1279</v>
      </c>
      <c r="B81" s="148">
        <f>SUM(B82:B84)</f>
        <v>9000</v>
      </c>
      <c r="C81" s="148">
        <f t="shared" ref="C81:H81" si="10">SUM(C82:C84)</f>
        <v>0</v>
      </c>
      <c r="D81" s="148">
        <f t="shared" si="10"/>
        <v>0</v>
      </c>
      <c r="E81" s="150"/>
      <c r="F81" s="149">
        <f>D81-B81</f>
        <v>-9000</v>
      </c>
      <c r="G81" s="150"/>
      <c r="H81" s="148">
        <f t="shared" si="10"/>
        <v>0</v>
      </c>
      <c r="I81" s="149">
        <f t="shared" si="8"/>
        <v>0</v>
      </c>
      <c r="J81" s="150"/>
      <c r="K81" s="127"/>
      <c r="L81" s="164"/>
    </row>
    <row r="82" spans="1:12">
      <c r="A82" s="152" t="s">
        <v>1243</v>
      </c>
      <c r="B82" s="158"/>
      <c r="C82" s="158"/>
      <c r="D82" s="158"/>
      <c r="E82" s="127"/>
      <c r="F82" s="128"/>
      <c r="G82" s="127"/>
      <c r="H82" s="158"/>
      <c r="I82" s="128">
        <f t="shared" si="8"/>
        <v>0</v>
      </c>
      <c r="J82" s="127"/>
      <c r="K82" s="127"/>
      <c r="L82" s="164"/>
    </row>
    <row r="83" spans="1:12">
      <c r="A83" s="152" t="s">
        <v>1244</v>
      </c>
      <c r="B83" s="158"/>
      <c r="C83" s="158"/>
      <c r="D83" s="158"/>
      <c r="E83" s="127"/>
      <c r="F83" s="128"/>
      <c r="G83" s="127"/>
      <c r="H83" s="158"/>
      <c r="I83" s="128">
        <f t="shared" si="8"/>
        <v>0</v>
      </c>
      <c r="J83" s="127"/>
      <c r="K83" s="127"/>
      <c r="L83" s="164"/>
    </row>
    <row r="84" spans="1:12">
      <c r="A84" s="152" t="s">
        <v>1280</v>
      </c>
      <c r="B84" s="158">
        <v>9000</v>
      </c>
      <c r="C84" s="158"/>
      <c r="D84" s="158"/>
      <c r="E84" s="127"/>
      <c r="F84" s="128"/>
      <c r="G84" s="127"/>
      <c r="H84" s="158"/>
      <c r="I84" s="128">
        <f t="shared" si="8"/>
        <v>0</v>
      </c>
      <c r="J84" s="127"/>
      <c r="K84" s="127"/>
      <c r="L84" s="164"/>
    </row>
    <row r="85" spans="1:12">
      <c r="A85" s="165" t="s">
        <v>1281</v>
      </c>
      <c r="B85" s="148">
        <f>SUM(B86:B93)</f>
        <v>0</v>
      </c>
      <c r="C85" s="148">
        <f t="shared" ref="C85:H85" si="11">SUM(C86:C93)</f>
        <v>0</v>
      </c>
      <c r="D85" s="148">
        <f t="shared" si="11"/>
        <v>12125</v>
      </c>
      <c r="E85" s="150"/>
      <c r="F85" s="149">
        <f>D85-B85</f>
        <v>12125</v>
      </c>
      <c r="G85" s="150"/>
      <c r="H85" s="148">
        <f t="shared" si="11"/>
        <v>0</v>
      </c>
      <c r="I85" s="149">
        <f t="shared" si="8"/>
        <v>0</v>
      </c>
      <c r="J85" s="150"/>
      <c r="K85" s="127"/>
      <c r="L85" s="164"/>
    </row>
    <row r="86" spans="1:12">
      <c r="A86" s="152" t="s">
        <v>1243</v>
      </c>
      <c r="B86" s="158"/>
      <c r="C86" s="158"/>
      <c r="D86" s="158">
        <v>50</v>
      </c>
      <c r="E86" s="127"/>
      <c r="F86" s="128"/>
      <c r="G86" s="127"/>
      <c r="H86" s="158"/>
      <c r="I86" s="128">
        <f t="shared" si="8"/>
        <v>0</v>
      </c>
      <c r="J86" s="127"/>
      <c r="K86" s="127"/>
      <c r="L86" s="164"/>
    </row>
    <row r="87" spans="1:12">
      <c r="A87" s="152" t="s">
        <v>1244</v>
      </c>
      <c r="B87" s="158"/>
      <c r="C87" s="158"/>
      <c r="D87" s="158">
        <v>0</v>
      </c>
      <c r="E87" s="127"/>
      <c r="F87" s="128"/>
      <c r="G87" s="127"/>
      <c r="H87" s="158"/>
      <c r="I87" s="128"/>
      <c r="J87" s="127"/>
      <c r="K87" s="127"/>
      <c r="L87" s="164"/>
    </row>
    <row r="88" spans="1:12">
      <c r="A88" s="152" t="s">
        <v>1245</v>
      </c>
      <c r="B88" s="158"/>
      <c r="C88" s="158"/>
      <c r="D88" s="158">
        <v>3</v>
      </c>
      <c r="E88" s="127"/>
      <c r="F88" s="128"/>
      <c r="G88" s="127"/>
      <c r="H88" s="158"/>
      <c r="I88" s="128"/>
      <c r="J88" s="127"/>
      <c r="K88" s="127"/>
      <c r="L88" s="164"/>
    </row>
    <row r="89" spans="1:12">
      <c r="A89" s="152" t="s">
        <v>1246</v>
      </c>
      <c r="B89" s="158"/>
      <c r="C89" s="158"/>
      <c r="D89" s="158">
        <v>318</v>
      </c>
      <c r="E89" s="127"/>
      <c r="F89" s="128"/>
      <c r="G89" s="127"/>
      <c r="H89" s="158"/>
      <c r="I89" s="128"/>
      <c r="J89" s="127"/>
      <c r="K89" s="127"/>
      <c r="L89" s="164"/>
    </row>
    <row r="90" spans="1:12">
      <c r="A90" s="152" t="s">
        <v>1237</v>
      </c>
      <c r="B90" s="158"/>
      <c r="C90" s="158"/>
      <c r="D90" s="158">
        <v>0</v>
      </c>
      <c r="E90" s="127"/>
      <c r="F90" s="128"/>
      <c r="G90" s="127"/>
      <c r="H90" s="158"/>
      <c r="I90" s="128"/>
      <c r="J90" s="127"/>
      <c r="K90" s="127"/>
      <c r="L90" s="164"/>
    </row>
    <row r="91" spans="1:12">
      <c r="A91" s="152" t="s">
        <v>1250</v>
      </c>
      <c r="B91" s="158"/>
      <c r="C91" s="158"/>
      <c r="D91" s="158">
        <v>0</v>
      </c>
      <c r="E91" s="127"/>
      <c r="F91" s="128"/>
      <c r="G91" s="127"/>
      <c r="H91" s="158"/>
      <c r="I91" s="128"/>
      <c r="J91" s="127"/>
      <c r="K91" s="127"/>
      <c r="L91" s="164"/>
    </row>
    <row r="92" spans="1:12">
      <c r="A92" s="152" t="s">
        <v>1238</v>
      </c>
      <c r="B92" s="158"/>
      <c r="C92" s="158"/>
      <c r="D92" s="158">
        <v>0</v>
      </c>
      <c r="E92" s="127"/>
      <c r="F92" s="128"/>
      <c r="G92" s="127"/>
      <c r="H92" s="158"/>
      <c r="I92" s="128">
        <f t="shared" ref="I92:I95" si="12">H92-C92</f>
        <v>0</v>
      </c>
      <c r="J92" s="127"/>
      <c r="K92" s="127"/>
      <c r="L92" s="164"/>
    </row>
    <row r="93" spans="1:12">
      <c r="A93" s="152" t="s">
        <v>1282</v>
      </c>
      <c r="B93" s="158"/>
      <c r="C93" s="158"/>
      <c r="D93" s="158">
        <v>11754</v>
      </c>
      <c r="E93" s="127"/>
      <c r="F93" s="128"/>
      <c r="G93" s="127"/>
      <c r="H93" s="158"/>
      <c r="I93" s="128">
        <f t="shared" si="12"/>
        <v>0</v>
      </c>
      <c r="J93" s="127"/>
      <c r="K93" s="127"/>
      <c r="L93" s="164"/>
    </row>
    <row r="94" spans="1:12">
      <c r="A94" s="139" t="s">
        <v>1283</v>
      </c>
      <c r="B94" s="146">
        <f>B95+B100+B105</f>
        <v>0</v>
      </c>
      <c r="C94" s="146">
        <f t="shared" ref="C94:H94" si="13">C95+C100+C105</f>
        <v>0</v>
      </c>
      <c r="D94" s="146">
        <f t="shared" si="13"/>
        <v>82</v>
      </c>
      <c r="E94" s="122"/>
      <c r="F94" s="123">
        <f>D94-B94</f>
        <v>82</v>
      </c>
      <c r="G94" s="122" t="e">
        <f>(D94/B94-1)*100</f>
        <v>#DIV/0!</v>
      </c>
      <c r="H94" s="146">
        <f t="shared" si="13"/>
        <v>0</v>
      </c>
      <c r="I94" s="123">
        <f t="shared" si="12"/>
        <v>0</v>
      </c>
      <c r="J94" s="122"/>
      <c r="K94" s="127"/>
      <c r="L94" s="164"/>
    </row>
    <row r="95" spans="1:12">
      <c r="A95" s="166" t="s">
        <v>1284</v>
      </c>
      <c r="B95" s="167">
        <f>SUM(B96:B99)</f>
        <v>0</v>
      </c>
      <c r="C95" s="167">
        <f t="shared" ref="C95:H95" si="14">SUM(C96:C99)</f>
        <v>0</v>
      </c>
      <c r="D95" s="167">
        <f t="shared" si="14"/>
        <v>82</v>
      </c>
      <c r="E95" s="150"/>
      <c r="F95" s="149">
        <f>D95-B95</f>
        <v>82</v>
      </c>
      <c r="G95" s="150" t="e">
        <f>(D95/B95-1)*100</f>
        <v>#DIV/0!</v>
      </c>
      <c r="H95" s="167">
        <f t="shared" si="14"/>
        <v>0</v>
      </c>
      <c r="I95" s="149">
        <f t="shared" si="12"/>
        <v>0</v>
      </c>
      <c r="J95" s="150"/>
      <c r="K95" s="127"/>
      <c r="L95" s="164"/>
    </row>
    <row r="96" spans="1:12">
      <c r="A96" s="168" t="s">
        <v>1230</v>
      </c>
      <c r="B96" s="145"/>
      <c r="C96" s="145"/>
      <c r="D96" s="145">
        <v>82</v>
      </c>
      <c r="E96" s="127"/>
      <c r="F96" s="128"/>
      <c r="G96" s="127"/>
      <c r="H96" s="145"/>
      <c r="I96" s="128"/>
      <c r="J96" s="127"/>
      <c r="K96" s="127"/>
      <c r="L96" s="164"/>
    </row>
    <row r="97" spans="1:12">
      <c r="A97" s="168" t="s">
        <v>1285</v>
      </c>
      <c r="B97" s="145"/>
      <c r="C97" s="145"/>
      <c r="D97" s="145"/>
      <c r="E97" s="127"/>
      <c r="F97" s="128"/>
      <c r="G97" s="127"/>
      <c r="H97" s="145"/>
      <c r="I97" s="128">
        <f>H97-C97</f>
        <v>0</v>
      </c>
      <c r="J97" s="127"/>
      <c r="K97" s="127"/>
      <c r="L97" s="164"/>
    </row>
    <row r="98" spans="1:12">
      <c r="A98" s="168" t="s">
        <v>1286</v>
      </c>
      <c r="B98" s="145">
        <v>0</v>
      </c>
      <c r="C98" s="145"/>
      <c r="D98" s="145">
        <v>0</v>
      </c>
      <c r="E98" s="127"/>
      <c r="F98" s="128"/>
      <c r="G98" s="127"/>
      <c r="H98" s="145"/>
      <c r="I98" s="128"/>
      <c r="J98" s="127"/>
      <c r="K98" s="127"/>
      <c r="L98" s="164"/>
    </row>
    <row r="99" spans="1:12">
      <c r="A99" s="168" t="s">
        <v>1287</v>
      </c>
      <c r="B99" s="145">
        <v>0</v>
      </c>
      <c r="C99" s="145"/>
      <c r="D99" s="145">
        <v>0</v>
      </c>
      <c r="E99" s="127"/>
      <c r="F99" s="128"/>
      <c r="G99" s="127"/>
      <c r="H99" s="145"/>
      <c r="I99" s="128"/>
      <c r="J99" s="127"/>
      <c r="K99" s="127"/>
      <c r="L99" s="164"/>
    </row>
    <row r="100" spans="1:12">
      <c r="A100" s="166" t="s">
        <v>1288</v>
      </c>
      <c r="B100" s="167">
        <f>SUM(B101:B104)</f>
        <v>0</v>
      </c>
      <c r="C100" s="167">
        <f t="shared" ref="C100:H100" si="15">SUM(C101:C104)</f>
        <v>0</v>
      </c>
      <c r="D100" s="167">
        <f t="shared" si="15"/>
        <v>0</v>
      </c>
      <c r="E100" s="150"/>
      <c r="F100" s="149">
        <f>D100-B100</f>
        <v>0</v>
      </c>
      <c r="G100" s="150"/>
      <c r="H100" s="167">
        <f t="shared" si="15"/>
        <v>0</v>
      </c>
      <c r="I100" s="149"/>
      <c r="J100" s="150"/>
      <c r="K100" s="127"/>
      <c r="L100" s="164"/>
    </row>
    <row r="101" spans="1:12">
      <c r="A101" s="169" t="s">
        <v>1289</v>
      </c>
      <c r="B101" s="145"/>
      <c r="C101" s="145"/>
      <c r="D101" s="145"/>
      <c r="E101" s="127"/>
      <c r="F101" s="128"/>
      <c r="G101" s="127"/>
      <c r="H101" s="145"/>
      <c r="I101" s="128"/>
      <c r="J101" s="127"/>
      <c r="K101" s="127"/>
      <c r="L101" s="164"/>
    </row>
    <row r="102" spans="1:12">
      <c r="A102" s="169" t="s">
        <v>1290</v>
      </c>
      <c r="B102" s="145"/>
      <c r="C102" s="145"/>
      <c r="D102" s="145"/>
      <c r="E102" s="127"/>
      <c r="F102" s="128"/>
      <c r="G102" s="127"/>
      <c r="H102" s="145"/>
      <c r="I102" s="128"/>
      <c r="J102" s="127"/>
      <c r="K102" s="127"/>
      <c r="L102" s="164"/>
    </row>
    <row r="103" spans="1:12">
      <c r="A103" s="169" t="s">
        <v>1291</v>
      </c>
      <c r="B103" s="145"/>
      <c r="C103" s="145"/>
      <c r="D103" s="145"/>
      <c r="E103" s="127"/>
      <c r="F103" s="128"/>
      <c r="G103" s="127"/>
      <c r="H103" s="145"/>
      <c r="I103" s="128"/>
      <c r="J103" s="127"/>
      <c r="K103" s="127"/>
      <c r="L103" s="164"/>
    </row>
    <row r="104" spans="1:12">
      <c r="A104" s="169" t="s">
        <v>1292</v>
      </c>
      <c r="B104" s="145"/>
      <c r="C104" s="145"/>
      <c r="D104" s="145"/>
      <c r="E104" s="127"/>
      <c r="F104" s="128"/>
      <c r="G104" s="127"/>
      <c r="H104" s="145"/>
      <c r="I104" s="128"/>
      <c r="J104" s="127"/>
      <c r="K104" s="127"/>
      <c r="L104" s="164"/>
    </row>
    <row r="105" spans="1:12">
      <c r="A105" s="166" t="s">
        <v>1293</v>
      </c>
      <c r="B105" s="167">
        <f>SUM(B106:B108)</f>
        <v>0</v>
      </c>
      <c r="C105" s="167"/>
      <c r="D105" s="167">
        <f>SUM(D106:D108)</f>
        <v>0</v>
      </c>
      <c r="E105" s="150"/>
      <c r="F105" s="149"/>
      <c r="G105" s="150"/>
      <c r="H105" s="167"/>
      <c r="I105" s="149"/>
      <c r="J105" s="150"/>
      <c r="K105" s="127"/>
      <c r="L105" s="164"/>
    </row>
    <row r="106" spans="1:12">
      <c r="A106" s="169" t="s">
        <v>1294</v>
      </c>
      <c r="B106" s="145">
        <v>0</v>
      </c>
      <c r="C106" s="145"/>
      <c r="D106" s="145">
        <v>0</v>
      </c>
      <c r="E106" s="127"/>
      <c r="F106" s="128"/>
      <c r="G106" s="127"/>
      <c r="H106" s="145"/>
      <c r="I106" s="128"/>
      <c r="J106" s="127"/>
      <c r="K106" s="127"/>
      <c r="L106" s="164"/>
    </row>
    <row r="107" spans="1:12">
      <c r="A107" s="169" t="s">
        <v>1295</v>
      </c>
      <c r="B107" s="145">
        <v>0</v>
      </c>
      <c r="C107" s="145"/>
      <c r="D107" s="145">
        <v>0</v>
      </c>
      <c r="E107" s="127"/>
      <c r="F107" s="128"/>
      <c r="G107" s="127"/>
      <c r="H107" s="145"/>
      <c r="I107" s="128"/>
      <c r="J107" s="127"/>
      <c r="K107" s="127"/>
      <c r="L107" s="164"/>
    </row>
    <row r="108" spans="1:12">
      <c r="A108" s="169" t="s">
        <v>1296</v>
      </c>
      <c r="B108" s="145"/>
      <c r="C108" s="145"/>
      <c r="D108" s="145"/>
      <c r="E108" s="127"/>
      <c r="F108" s="128"/>
      <c r="G108" s="127"/>
      <c r="H108" s="145"/>
      <c r="I108" s="128"/>
      <c r="J108" s="127"/>
      <c r="K108" s="127"/>
      <c r="L108" s="164"/>
    </row>
    <row r="109" spans="1:12">
      <c r="A109" s="139" t="s">
        <v>1297</v>
      </c>
      <c r="B109" s="146">
        <f>B110</f>
        <v>0</v>
      </c>
      <c r="C109" s="146">
        <f t="shared" ref="C109:H109" si="16">C110</f>
        <v>0</v>
      </c>
      <c r="D109" s="146">
        <f t="shared" si="16"/>
        <v>0</v>
      </c>
      <c r="E109" s="122"/>
      <c r="F109" s="123">
        <f t="shared" ref="F109:F114" si="17">D109-B109</f>
        <v>0</v>
      </c>
      <c r="G109" s="122"/>
      <c r="H109" s="146">
        <f t="shared" si="16"/>
        <v>0</v>
      </c>
      <c r="I109" s="123">
        <f>H109-C109</f>
        <v>0</v>
      </c>
      <c r="J109" s="122"/>
      <c r="K109" s="127"/>
      <c r="L109" s="164"/>
    </row>
    <row r="110" spans="1:12">
      <c r="A110" s="170" t="s">
        <v>1298</v>
      </c>
      <c r="B110" s="171">
        <f>SUM(B111:B114)</f>
        <v>0</v>
      </c>
      <c r="C110" s="171">
        <f t="shared" ref="C110:H110" si="18">SUM(C111:C114)</f>
        <v>0</v>
      </c>
      <c r="D110" s="171">
        <f t="shared" si="18"/>
        <v>0</v>
      </c>
      <c r="E110" s="150"/>
      <c r="F110" s="149">
        <f t="shared" si="17"/>
        <v>0</v>
      </c>
      <c r="G110" s="150"/>
      <c r="H110" s="171">
        <f t="shared" si="18"/>
        <v>0</v>
      </c>
      <c r="I110" s="149">
        <f>H110-C110</f>
        <v>0</v>
      </c>
      <c r="J110" s="150"/>
      <c r="K110" s="127"/>
      <c r="L110" s="164"/>
    </row>
    <row r="111" spans="1:12">
      <c r="A111" s="152" t="s">
        <v>1299</v>
      </c>
      <c r="B111" s="131"/>
      <c r="C111" s="131"/>
      <c r="D111" s="131"/>
      <c r="E111" s="127"/>
      <c r="F111" s="128"/>
      <c r="G111" s="127"/>
      <c r="H111" s="131"/>
      <c r="I111" s="128"/>
      <c r="J111" s="127"/>
      <c r="K111" s="127"/>
      <c r="L111" s="164"/>
    </row>
    <row r="112" spans="1:12">
      <c r="A112" s="152" t="s">
        <v>1300</v>
      </c>
      <c r="B112" s="131"/>
      <c r="C112" s="131"/>
      <c r="D112" s="131"/>
      <c r="E112" s="127"/>
      <c r="F112" s="128"/>
      <c r="G112" s="127"/>
      <c r="H112" s="131"/>
      <c r="I112" s="128"/>
      <c r="J112" s="127"/>
      <c r="K112" s="127"/>
      <c r="L112" s="164"/>
    </row>
    <row r="113" spans="1:12">
      <c r="A113" s="152" t="s">
        <v>1301</v>
      </c>
      <c r="B113" s="131"/>
      <c r="C113" s="131"/>
      <c r="D113" s="131"/>
      <c r="E113" s="127"/>
      <c r="F113" s="128"/>
      <c r="G113" s="127"/>
      <c r="H113" s="131"/>
      <c r="I113" s="128"/>
      <c r="J113" s="127"/>
      <c r="K113" s="127"/>
      <c r="L113" s="164"/>
    </row>
    <row r="114" spans="1:12">
      <c r="A114" s="152" t="s">
        <v>1302</v>
      </c>
      <c r="B114" s="131"/>
      <c r="C114" s="131"/>
      <c r="D114" s="131"/>
      <c r="E114" s="127"/>
      <c r="F114" s="128">
        <f t="shared" si="17"/>
        <v>0</v>
      </c>
      <c r="G114" s="127"/>
      <c r="H114" s="131"/>
      <c r="I114" s="128"/>
      <c r="J114" s="127"/>
      <c r="K114" s="127"/>
      <c r="L114" s="164"/>
    </row>
    <row r="115" spans="1:12">
      <c r="A115" s="172" t="s">
        <v>1303</v>
      </c>
      <c r="B115" s="131"/>
      <c r="C115" s="131"/>
      <c r="D115" s="131"/>
      <c r="E115" s="127"/>
      <c r="F115" s="128"/>
      <c r="G115" s="127"/>
      <c r="H115" s="131"/>
      <c r="I115" s="128"/>
      <c r="J115" s="127"/>
      <c r="K115" s="127"/>
      <c r="L115" s="164"/>
    </row>
    <row r="116" spans="1:12">
      <c r="A116" s="139" t="s">
        <v>1304</v>
      </c>
      <c r="B116" s="146">
        <f>B117+B124</f>
        <v>0</v>
      </c>
      <c r="C116" s="146"/>
      <c r="D116" s="146">
        <f>D117+D124</f>
        <v>0</v>
      </c>
      <c r="E116" s="122"/>
      <c r="F116" s="123"/>
      <c r="G116" s="122"/>
      <c r="H116" s="146"/>
      <c r="I116" s="123"/>
      <c r="J116" s="122"/>
      <c r="K116" s="127"/>
      <c r="L116" s="164"/>
    </row>
    <row r="117" spans="1:12">
      <c r="A117" s="170" t="s">
        <v>1305</v>
      </c>
      <c r="B117" s="171">
        <f>SUM(B118:B123)</f>
        <v>0</v>
      </c>
      <c r="C117" s="171">
        <f t="shared" ref="C117:H117" si="19">SUM(C118:C123)</f>
        <v>0</v>
      </c>
      <c r="D117" s="171">
        <f t="shared" si="19"/>
        <v>0</v>
      </c>
      <c r="E117" s="150"/>
      <c r="F117" s="149">
        <f>D117-B117</f>
        <v>0</v>
      </c>
      <c r="G117" s="150"/>
      <c r="H117" s="171">
        <f t="shared" si="19"/>
        <v>0</v>
      </c>
      <c r="I117" s="149">
        <f>H117-C117</f>
        <v>0</v>
      </c>
      <c r="J117" s="150"/>
      <c r="K117" s="127"/>
      <c r="L117" s="164"/>
    </row>
    <row r="118" spans="1:12">
      <c r="A118" s="152" t="s">
        <v>1306</v>
      </c>
      <c r="B118" s="130"/>
      <c r="C118" s="130"/>
      <c r="D118" s="130"/>
      <c r="E118" s="127"/>
      <c r="F118" s="128"/>
      <c r="G118" s="127"/>
      <c r="H118" s="130"/>
      <c r="I118" s="128"/>
      <c r="J118" s="127"/>
      <c r="K118" s="127"/>
      <c r="L118" s="164"/>
    </row>
    <row r="119" spans="1:12">
      <c r="A119" s="152" t="s">
        <v>1307</v>
      </c>
      <c r="B119" s="130"/>
      <c r="C119" s="130"/>
      <c r="D119" s="130"/>
      <c r="E119" s="127"/>
      <c r="F119" s="128"/>
      <c r="G119" s="127"/>
      <c r="H119" s="130"/>
      <c r="I119" s="128"/>
      <c r="J119" s="127"/>
      <c r="K119" s="127"/>
      <c r="L119" s="164"/>
    </row>
    <row r="120" spans="1:12">
      <c r="A120" s="152" t="s">
        <v>1308</v>
      </c>
      <c r="B120" s="130"/>
      <c r="C120" s="130"/>
      <c r="D120" s="130"/>
      <c r="E120" s="127"/>
      <c r="F120" s="128"/>
      <c r="G120" s="127"/>
      <c r="H120" s="130"/>
      <c r="I120" s="128"/>
      <c r="J120" s="127"/>
      <c r="K120" s="127"/>
      <c r="L120" s="164"/>
    </row>
    <row r="121" spans="1:12">
      <c r="A121" s="152" t="s">
        <v>1309</v>
      </c>
      <c r="B121" s="130"/>
      <c r="C121" s="130"/>
      <c r="D121" s="130"/>
      <c r="E121" s="127"/>
      <c r="F121" s="128"/>
      <c r="G121" s="127"/>
      <c r="H121" s="130"/>
      <c r="I121" s="128"/>
      <c r="J121" s="127"/>
      <c r="K121" s="127"/>
      <c r="L121" s="164"/>
    </row>
    <row r="122" spans="1:12">
      <c r="A122" s="152" t="s">
        <v>1310</v>
      </c>
      <c r="B122" s="130"/>
      <c r="C122" s="130"/>
      <c r="D122" s="130"/>
      <c r="E122" s="127"/>
      <c r="F122" s="128"/>
      <c r="G122" s="127"/>
      <c r="H122" s="130"/>
      <c r="I122" s="128"/>
      <c r="J122" s="127"/>
      <c r="K122" s="127"/>
      <c r="L122" s="164"/>
    </row>
    <row r="123" spans="1:12">
      <c r="A123" s="152" t="s">
        <v>1311</v>
      </c>
      <c r="B123" s="130"/>
      <c r="C123" s="130"/>
      <c r="D123" s="130"/>
      <c r="E123" s="127"/>
      <c r="F123" s="128"/>
      <c r="G123" s="127"/>
      <c r="H123" s="130"/>
      <c r="I123" s="128"/>
      <c r="J123" s="127"/>
      <c r="K123" s="127"/>
      <c r="L123" s="164"/>
    </row>
    <row r="124" spans="1:12">
      <c r="A124" s="170" t="s">
        <v>1312</v>
      </c>
      <c r="B124" s="171">
        <f>SUM(B125:B129)</f>
        <v>0</v>
      </c>
      <c r="C124" s="171"/>
      <c r="D124" s="171">
        <f>SUM(D125:D129)</f>
        <v>0</v>
      </c>
      <c r="E124" s="150"/>
      <c r="F124" s="149"/>
      <c r="G124" s="150"/>
      <c r="H124" s="171"/>
      <c r="I124" s="149"/>
      <c r="J124" s="150"/>
      <c r="K124" s="127"/>
      <c r="L124" s="164"/>
    </row>
    <row r="125" spans="1:12">
      <c r="A125" s="152" t="s">
        <v>1313</v>
      </c>
      <c r="B125" s="130"/>
      <c r="C125" s="130"/>
      <c r="D125" s="130"/>
      <c r="E125" s="127"/>
      <c r="F125" s="128"/>
      <c r="G125" s="127"/>
      <c r="H125" s="130"/>
      <c r="I125" s="128"/>
      <c r="J125" s="127"/>
      <c r="K125" s="127"/>
      <c r="L125" s="164"/>
    </row>
    <row r="126" spans="1:12">
      <c r="A126" s="152" t="s">
        <v>1314</v>
      </c>
      <c r="B126" s="130"/>
      <c r="C126" s="130"/>
      <c r="D126" s="130"/>
      <c r="E126" s="127"/>
      <c r="F126" s="128"/>
      <c r="G126" s="127"/>
      <c r="H126" s="130"/>
      <c r="I126" s="128"/>
      <c r="J126" s="127"/>
      <c r="K126" s="127"/>
      <c r="L126" s="164"/>
    </row>
    <row r="127" spans="1:12">
      <c r="A127" s="152" t="s">
        <v>1315</v>
      </c>
      <c r="B127" s="130"/>
      <c r="C127" s="130"/>
      <c r="D127" s="130"/>
      <c r="E127" s="127"/>
      <c r="F127" s="128"/>
      <c r="G127" s="127"/>
      <c r="H127" s="130"/>
      <c r="I127" s="128"/>
      <c r="J127" s="127"/>
      <c r="K127" s="127"/>
      <c r="L127" s="164"/>
    </row>
    <row r="128" spans="1:12">
      <c r="A128" s="152" t="s">
        <v>1316</v>
      </c>
      <c r="B128" s="130"/>
      <c r="C128" s="130"/>
      <c r="D128" s="130"/>
      <c r="E128" s="127"/>
      <c r="F128" s="128"/>
      <c r="G128" s="127"/>
      <c r="H128" s="130"/>
      <c r="I128" s="128"/>
      <c r="J128" s="127"/>
      <c r="K128" s="127"/>
      <c r="L128" s="164"/>
    </row>
    <row r="129" spans="1:12">
      <c r="A129" s="152" t="s">
        <v>1317</v>
      </c>
      <c r="B129" s="130"/>
      <c r="C129" s="130"/>
      <c r="D129" s="130"/>
      <c r="E129" s="127"/>
      <c r="F129" s="128"/>
      <c r="G129" s="127"/>
      <c r="H129" s="130"/>
      <c r="I129" s="128"/>
      <c r="J129" s="127"/>
      <c r="K129" s="127"/>
      <c r="L129" s="164"/>
    </row>
    <row r="130" spans="1:12">
      <c r="A130" s="173" t="s">
        <v>1318</v>
      </c>
      <c r="B130" s="140">
        <f>B131</f>
        <v>0</v>
      </c>
      <c r="C130" s="140">
        <f t="shared" ref="C130:H130" si="20">C131</f>
        <v>0</v>
      </c>
      <c r="D130" s="140">
        <f t="shared" si="20"/>
        <v>0</v>
      </c>
      <c r="E130" s="122"/>
      <c r="F130" s="123">
        <f>D130-B130</f>
        <v>0</v>
      </c>
      <c r="G130" s="122"/>
      <c r="H130" s="140">
        <f t="shared" si="20"/>
        <v>0</v>
      </c>
      <c r="I130" s="123">
        <f t="shared" ref="I130:I135" si="21">H130-C130</f>
        <v>0</v>
      </c>
      <c r="J130" s="122"/>
      <c r="K130" s="127"/>
      <c r="L130" s="164"/>
    </row>
    <row r="131" spans="1:12">
      <c r="A131" s="170" t="s">
        <v>1319</v>
      </c>
      <c r="B131" s="159">
        <f>SUM(B132:B136)</f>
        <v>0</v>
      </c>
      <c r="C131" s="159">
        <f t="shared" ref="C131:H131" si="22">SUM(C132:C136)</f>
        <v>0</v>
      </c>
      <c r="D131" s="159">
        <f t="shared" si="22"/>
        <v>0</v>
      </c>
      <c r="E131" s="150"/>
      <c r="F131" s="149">
        <f>D131-B131</f>
        <v>0</v>
      </c>
      <c r="G131" s="150"/>
      <c r="H131" s="159">
        <f t="shared" si="22"/>
        <v>0</v>
      </c>
      <c r="I131" s="149">
        <f t="shared" si="21"/>
        <v>0</v>
      </c>
      <c r="J131" s="150"/>
      <c r="K131" s="127"/>
      <c r="L131" s="164"/>
    </row>
    <row r="132" spans="1:12">
      <c r="A132" s="152" t="s">
        <v>1222</v>
      </c>
      <c r="B132" s="145"/>
      <c r="C132" s="145"/>
      <c r="D132" s="145"/>
      <c r="E132" s="127"/>
      <c r="F132" s="128"/>
      <c r="G132" s="127"/>
      <c r="H132" s="145"/>
      <c r="I132" s="128"/>
      <c r="J132" s="127"/>
      <c r="K132" s="127"/>
      <c r="L132" s="164"/>
    </row>
    <row r="133" spans="1:12">
      <c r="A133" s="152" t="s">
        <v>1223</v>
      </c>
      <c r="B133" s="145"/>
      <c r="C133" s="145"/>
      <c r="D133" s="145"/>
      <c r="E133" s="127"/>
      <c r="F133" s="128"/>
      <c r="G133" s="127"/>
      <c r="H133" s="145"/>
      <c r="I133" s="128"/>
      <c r="J133" s="127"/>
      <c r="K133" s="127"/>
      <c r="L133" s="164"/>
    </row>
    <row r="134" spans="1:12">
      <c r="A134" s="152" t="s">
        <v>1224</v>
      </c>
      <c r="B134" s="145"/>
      <c r="C134" s="145"/>
      <c r="D134" s="145"/>
      <c r="E134" s="127"/>
      <c r="F134" s="128"/>
      <c r="G134" s="127"/>
      <c r="H134" s="145"/>
      <c r="I134" s="128"/>
      <c r="J134" s="127"/>
      <c r="K134" s="127"/>
      <c r="L134" s="164"/>
    </row>
    <row r="135" spans="1:12">
      <c r="A135" s="152" t="s">
        <v>1225</v>
      </c>
      <c r="B135" s="145"/>
      <c r="C135" s="145"/>
      <c r="D135" s="145"/>
      <c r="E135" s="127"/>
      <c r="F135" s="128"/>
      <c r="G135" s="127"/>
      <c r="H135" s="145"/>
      <c r="I135" s="128">
        <f t="shared" si="21"/>
        <v>0</v>
      </c>
      <c r="J135" s="127"/>
      <c r="K135" s="127"/>
      <c r="L135" s="164"/>
    </row>
    <row r="136" spans="1:12">
      <c r="A136" s="152" t="s">
        <v>1226</v>
      </c>
      <c r="B136" s="145"/>
      <c r="C136" s="145"/>
      <c r="D136" s="145"/>
      <c r="E136" s="127"/>
      <c r="F136" s="128"/>
      <c r="G136" s="127"/>
      <c r="H136" s="145"/>
      <c r="I136" s="128"/>
      <c r="J136" s="127"/>
      <c r="K136" s="127"/>
      <c r="L136" s="164"/>
    </row>
    <row r="137" spans="1:12">
      <c r="A137" s="139" t="s">
        <v>1320</v>
      </c>
      <c r="B137" s="146">
        <f>B138+B139</f>
        <v>2478</v>
      </c>
      <c r="C137" s="146">
        <f t="shared" ref="C137:H137" si="23">C138+C139</f>
        <v>0</v>
      </c>
      <c r="D137" s="146">
        <f t="shared" si="23"/>
        <v>22769</v>
      </c>
      <c r="E137" s="122" t="e">
        <f>D137/C137*100</f>
        <v>#DIV/0!</v>
      </c>
      <c r="F137" s="146" t="e">
        <f>F138+F139+#REF!</f>
        <v>#REF!</v>
      </c>
      <c r="G137" s="122">
        <f>(D137/B137-1)*100</f>
        <v>818.845843422115</v>
      </c>
      <c r="H137" s="146">
        <f t="shared" si="23"/>
        <v>0</v>
      </c>
      <c r="I137" s="123">
        <f t="shared" ref="I137:I139" si="24">H137-C137</f>
        <v>0</v>
      </c>
      <c r="J137" s="122" t="e">
        <f>(H137/C137-1)*100</f>
        <v>#DIV/0!</v>
      </c>
      <c r="K137" s="127"/>
      <c r="L137" s="164"/>
    </row>
    <row r="138" spans="1:12">
      <c r="A138" s="170" t="s">
        <v>1321</v>
      </c>
      <c r="B138" s="148">
        <v>2000</v>
      </c>
      <c r="C138" s="148"/>
      <c r="D138" s="148">
        <v>21399</v>
      </c>
      <c r="E138" s="150"/>
      <c r="F138" s="149">
        <f>D138-B138</f>
        <v>19399</v>
      </c>
      <c r="G138" s="150"/>
      <c r="H138" s="148"/>
      <c r="I138" s="149">
        <f t="shared" si="24"/>
        <v>0</v>
      </c>
      <c r="J138" s="150" t="e">
        <f>(H138/C138-1)*100</f>
        <v>#DIV/0!</v>
      </c>
      <c r="K138" s="127"/>
      <c r="L138" s="164"/>
    </row>
    <row r="139" spans="1:12">
      <c r="A139" s="165" t="s">
        <v>1322</v>
      </c>
      <c r="B139" s="171">
        <f>SUM(B140:B149)</f>
        <v>478</v>
      </c>
      <c r="C139" s="171">
        <f t="shared" ref="C139:H139" si="25">SUM(C140:C149)</f>
        <v>0</v>
      </c>
      <c r="D139" s="171">
        <f t="shared" si="25"/>
        <v>1370</v>
      </c>
      <c r="E139" s="150"/>
      <c r="F139" s="149">
        <f>D139-B139</f>
        <v>892</v>
      </c>
      <c r="G139" s="150">
        <f>(D139/B139-1)*100</f>
        <v>186.610878661088</v>
      </c>
      <c r="H139" s="171">
        <f t="shared" si="25"/>
        <v>0</v>
      </c>
      <c r="I139" s="149">
        <f t="shared" si="24"/>
        <v>0</v>
      </c>
      <c r="J139" s="150"/>
      <c r="K139" s="127"/>
      <c r="L139" s="164"/>
    </row>
    <row r="140" spans="1:12">
      <c r="A140" s="154" t="s">
        <v>1323</v>
      </c>
      <c r="B140" s="130">
        <v>238</v>
      </c>
      <c r="C140" s="130"/>
      <c r="D140" s="130">
        <v>527</v>
      </c>
      <c r="E140" s="127"/>
      <c r="F140" s="128"/>
      <c r="G140" s="127"/>
      <c r="H140" s="130"/>
      <c r="I140" s="128"/>
      <c r="J140" s="127"/>
      <c r="K140" s="127"/>
      <c r="L140" s="164"/>
    </row>
    <row r="141" spans="1:12">
      <c r="A141" s="152" t="s">
        <v>1324</v>
      </c>
      <c r="B141" s="130">
        <v>5</v>
      </c>
      <c r="C141" s="130"/>
      <c r="D141" s="130">
        <v>231</v>
      </c>
      <c r="E141" s="127"/>
      <c r="F141" s="128"/>
      <c r="G141" s="127"/>
      <c r="H141" s="130"/>
      <c r="I141" s="128"/>
      <c r="J141" s="127"/>
      <c r="K141" s="127"/>
      <c r="L141" s="164"/>
    </row>
    <row r="142" spans="1:12">
      <c r="A142" s="152" t="s">
        <v>1325</v>
      </c>
      <c r="B142" s="130">
        <v>100</v>
      </c>
      <c r="C142" s="130"/>
      <c r="D142" s="130"/>
      <c r="E142" s="127"/>
      <c r="F142" s="128"/>
      <c r="G142" s="127"/>
      <c r="H142" s="130"/>
      <c r="I142" s="128"/>
      <c r="J142" s="127"/>
      <c r="K142" s="127"/>
      <c r="L142" s="164"/>
    </row>
    <row r="143" spans="1:12">
      <c r="A143" s="152" t="s">
        <v>1326</v>
      </c>
      <c r="B143" s="130">
        <v>0</v>
      </c>
      <c r="C143" s="130"/>
      <c r="D143" s="130"/>
      <c r="E143" s="127"/>
      <c r="F143" s="128"/>
      <c r="G143" s="127"/>
      <c r="H143" s="130"/>
      <c r="I143" s="128"/>
      <c r="J143" s="127"/>
      <c r="K143" s="127"/>
      <c r="L143" s="164"/>
    </row>
    <row r="144" spans="1:12">
      <c r="A144" s="152" t="s">
        <v>1327</v>
      </c>
      <c r="B144" s="130">
        <v>66</v>
      </c>
      <c r="C144" s="130"/>
      <c r="D144" s="130">
        <v>212</v>
      </c>
      <c r="E144" s="127"/>
      <c r="F144" s="128"/>
      <c r="G144" s="127"/>
      <c r="H144" s="130"/>
      <c r="I144" s="128"/>
      <c r="J144" s="127"/>
      <c r="K144" s="127"/>
      <c r="L144" s="164"/>
    </row>
    <row r="145" spans="1:12">
      <c r="A145" s="152" t="s">
        <v>1328</v>
      </c>
      <c r="B145" s="130"/>
      <c r="C145" s="130"/>
      <c r="D145" s="130"/>
      <c r="E145" s="127"/>
      <c r="F145" s="128"/>
      <c r="G145" s="127"/>
      <c r="H145" s="130"/>
      <c r="I145" s="128">
        <f t="shared" ref="I145:I149" si="26">H145-C145</f>
        <v>0</v>
      </c>
      <c r="J145" s="127"/>
      <c r="K145" s="127"/>
      <c r="L145" s="164"/>
    </row>
    <row r="146" spans="1:12">
      <c r="A146" s="152" t="s">
        <v>1329</v>
      </c>
      <c r="B146" s="131"/>
      <c r="C146" s="131"/>
      <c r="D146" s="131"/>
      <c r="E146" s="127"/>
      <c r="F146" s="128"/>
      <c r="G146" s="127"/>
      <c r="H146" s="131"/>
      <c r="I146" s="128">
        <f t="shared" si="26"/>
        <v>0</v>
      </c>
      <c r="J146" s="127"/>
      <c r="K146" s="127"/>
      <c r="L146" s="164"/>
    </row>
    <row r="147" spans="1:12">
      <c r="A147" s="152" t="s">
        <v>1330</v>
      </c>
      <c r="B147" s="131"/>
      <c r="C147" s="131"/>
      <c r="D147" s="131"/>
      <c r="E147" s="127"/>
      <c r="F147" s="128"/>
      <c r="G147" s="127"/>
      <c r="H147" s="131"/>
      <c r="I147" s="128">
        <f t="shared" si="26"/>
        <v>0</v>
      </c>
      <c r="J147" s="127"/>
      <c r="K147" s="127"/>
      <c r="L147" s="164"/>
    </row>
    <row r="148" spans="1:12">
      <c r="A148" s="152" t="s">
        <v>1331</v>
      </c>
      <c r="B148" s="131">
        <v>69</v>
      </c>
      <c r="C148" s="131"/>
      <c r="D148" s="131"/>
      <c r="E148" s="127"/>
      <c r="F148" s="128"/>
      <c r="G148" s="127"/>
      <c r="H148" s="131"/>
      <c r="I148" s="128">
        <f t="shared" si="26"/>
        <v>0</v>
      </c>
      <c r="J148" s="127"/>
      <c r="K148" s="127"/>
      <c r="L148" s="164"/>
    </row>
    <row r="149" spans="1:12">
      <c r="A149" s="152" t="s">
        <v>1332</v>
      </c>
      <c r="B149" s="131"/>
      <c r="C149" s="131"/>
      <c r="D149" s="131">
        <v>400</v>
      </c>
      <c r="E149" s="127"/>
      <c r="F149" s="128"/>
      <c r="G149" s="127"/>
      <c r="H149" s="131"/>
      <c r="I149" s="128">
        <f t="shared" si="26"/>
        <v>0</v>
      </c>
      <c r="J149" s="127"/>
      <c r="K149" s="127"/>
      <c r="L149" s="164"/>
    </row>
    <row r="150" spans="1:12">
      <c r="A150" s="139" t="s">
        <v>1333</v>
      </c>
      <c r="B150" s="131">
        <v>4846</v>
      </c>
      <c r="C150" s="131"/>
      <c r="D150" s="131">
        <v>11241</v>
      </c>
      <c r="E150" s="127"/>
      <c r="F150" s="128"/>
      <c r="G150" s="127"/>
      <c r="H150" s="131">
        <v>5990</v>
      </c>
      <c r="I150" s="128"/>
      <c r="J150" s="127"/>
      <c r="K150" s="127"/>
      <c r="L150" s="164"/>
    </row>
    <row r="151" spans="1:12">
      <c r="A151" s="170" t="s">
        <v>1334</v>
      </c>
      <c r="B151" s="131">
        <v>4846</v>
      </c>
      <c r="C151" s="131"/>
      <c r="D151" s="131">
        <v>11241</v>
      </c>
      <c r="E151" s="127"/>
      <c r="F151" s="128"/>
      <c r="G151" s="127"/>
      <c r="H151" s="131">
        <v>5990</v>
      </c>
      <c r="I151" s="128"/>
      <c r="J151" s="127"/>
      <c r="K151" s="127"/>
      <c r="L151" s="164"/>
    </row>
    <row r="152" spans="1:12">
      <c r="A152" s="139" t="s">
        <v>1335</v>
      </c>
      <c r="B152" s="131">
        <v>23</v>
      </c>
      <c r="C152" s="131"/>
      <c r="D152" s="131">
        <v>109</v>
      </c>
      <c r="E152" s="127"/>
      <c r="F152" s="128"/>
      <c r="G152" s="127"/>
      <c r="H152" s="131"/>
      <c r="I152" s="128"/>
      <c r="J152" s="127"/>
      <c r="K152" s="127"/>
      <c r="L152" s="164"/>
    </row>
    <row r="153" spans="1:12">
      <c r="A153" s="170" t="s">
        <v>1336</v>
      </c>
      <c r="B153" s="131">
        <v>23</v>
      </c>
      <c r="C153" s="131"/>
      <c r="D153" s="131">
        <v>109</v>
      </c>
      <c r="E153" s="127"/>
      <c r="F153" s="128"/>
      <c r="G153" s="127"/>
      <c r="H153" s="131"/>
      <c r="I153" s="128"/>
      <c r="J153" s="127"/>
      <c r="K153" s="127"/>
      <c r="L153" s="164"/>
    </row>
    <row r="154" spans="1:12">
      <c r="A154" s="139" t="s">
        <v>1337</v>
      </c>
      <c r="B154" s="131"/>
      <c r="C154" s="131"/>
      <c r="D154" s="131"/>
      <c r="E154" s="127"/>
      <c r="F154" s="128"/>
      <c r="G154" s="127"/>
      <c r="H154" s="131"/>
      <c r="I154" s="128"/>
      <c r="J154" s="127"/>
      <c r="K154" s="127"/>
      <c r="L154" s="164"/>
    </row>
    <row r="155" spans="1:12">
      <c r="A155" s="174" t="s">
        <v>1338</v>
      </c>
      <c r="B155" s="175"/>
      <c r="C155" s="175"/>
      <c r="D155" s="175"/>
      <c r="E155" s="122"/>
      <c r="F155" s="123"/>
      <c r="G155" s="122"/>
      <c r="H155" s="175"/>
      <c r="I155" s="123"/>
      <c r="J155" s="122"/>
      <c r="K155" s="127"/>
      <c r="L155" s="164"/>
    </row>
    <row r="156" spans="1:12">
      <c r="A156" s="176" t="s">
        <v>1339</v>
      </c>
      <c r="B156" s="177">
        <f>B137+B130+B116+B109+B94+B27+B18+B6+B150+B152+B154+B155</f>
        <v>44211</v>
      </c>
      <c r="C156" s="177">
        <f>C137+C130+C116+C109+C94+C27+C18+C6+C150+C152</f>
        <v>29309</v>
      </c>
      <c r="D156" s="177">
        <f>D137+D130+D116+D109+D94+D27+D18+D6+D150+D152+D154+D155</f>
        <v>64340</v>
      </c>
      <c r="E156" s="122">
        <f>D156/C156*100</f>
        <v>219.523013408851</v>
      </c>
      <c r="F156" s="123">
        <f>D156-B156</f>
        <v>20129</v>
      </c>
      <c r="G156" s="124">
        <f>(D156/B156-1)*100</f>
        <v>45.5293931374545</v>
      </c>
      <c r="H156" s="177">
        <f>H137+H130+H116+H109+H94+H27+H18+H6+H150+H152</f>
        <v>18249</v>
      </c>
      <c r="I156" s="123">
        <f>H156-C156</f>
        <v>-11060</v>
      </c>
      <c r="J156" s="122">
        <f>(H156/C156-1)*100</f>
        <v>-37.7358490566038</v>
      </c>
      <c r="K156" s="127"/>
      <c r="L156" s="164"/>
    </row>
    <row r="157" spans="1:12">
      <c r="A157" s="120" t="s">
        <v>1050</v>
      </c>
      <c r="B157" s="121">
        <f>B158+B159+B160+B161+B162</f>
        <v>31222</v>
      </c>
      <c r="C157" s="121">
        <f>C158+C159+C160+C162</f>
        <v>37027</v>
      </c>
      <c r="D157" s="121">
        <f>D158+D159+D160+D161+D162</f>
        <v>58405</v>
      </c>
      <c r="E157" s="122">
        <f>D157/C157*100</f>
        <v>157.736246522808</v>
      </c>
      <c r="F157" s="123">
        <f>D157-B157</f>
        <v>27183</v>
      </c>
      <c r="G157" s="124">
        <f>(D157/B157-1)*100</f>
        <v>87.0636089936583</v>
      </c>
      <c r="H157" s="121">
        <f>H158+H159+H160+H161+H162</f>
        <v>34290</v>
      </c>
      <c r="I157" s="123">
        <f>H157-C157</f>
        <v>-2737</v>
      </c>
      <c r="J157" s="122">
        <f>(H157/C157-1)*100</f>
        <v>-7.39190320576877</v>
      </c>
      <c r="K157" s="127"/>
      <c r="L157" s="164"/>
    </row>
    <row r="158" spans="1:12">
      <c r="A158" s="125" t="s">
        <v>1051</v>
      </c>
      <c r="B158" s="126"/>
      <c r="C158" s="126"/>
      <c r="D158" s="126"/>
      <c r="E158" s="127"/>
      <c r="F158" s="128"/>
      <c r="G158" s="129"/>
      <c r="H158" s="126"/>
      <c r="I158" s="128"/>
      <c r="J158" s="133"/>
      <c r="K158" s="179"/>
      <c r="L158" s="164"/>
    </row>
    <row r="159" spans="1:12">
      <c r="A159" s="125" t="s">
        <v>1054</v>
      </c>
      <c r="B159" s="126"/>
      <c r="C159" s="126"/>
      <c r="D159" s="126"/>
      <c r="E159" s="127"/>
      <c r="F159" s="128"/>
      <c r="G159" s="129"/>
      <c r="H159" s="126"/>
      <c r="I159" s="128"/>
      <c r="J159" s="133"/>
      <c r="K159" s="179"/>
      <c r="L159" s="164"/>
    </row>
    <row r="160" spans="1:12">
      <c r="A160" s="125" t="s">
        <v>1057</v>
      </c>
      <c r="B160" s="130">
        <v>1134</v>
      </c>
      <c r="C160" s="131">
        <v>12666</v>
      </c>
      <c r="D160" s="130">
        <v>3629</v>
      </c>
      <c r="E160" s="127"/>
      <c r="F160" s="128"/>
      <c r="G160" s="129"/>
      <c r="H160" s="131">
        <v>3162</v>
      </c>
      <c r="I160" s="128"/>
      <c r="J160" s="133"/>
      <c r="K160" s="180"/>
      <c r="L160" s="164"/>
    </row>
    <row r="161" spans="1:12">
      <c r="A161" s="125" t="s">
        <v>1340</v>
      </c>
      <c r="B161" s="130">
        <v>5965</v>
      </c>
      <c r="C161" s="131"/>
      <c r="D161" s="130">
        <v>25748</v>
      </c>
      <c r="E161" s="127"/>
      <c r="F161" s="128"/>
      <c r="G161" s="129"/>
      <c r="H161" s="131">
        <v>2100</v>
      </c>
      <c r="I161" s="128"/>
      <c r="J161" s="133"/>
      <c r="K161" s="180"/>
      <c r="L161" s="164"/>
    </row>
    <row r="162" spans="1:12">
      <c r="A162" s="125" t="s">
        <v>1061</v>
      </c>
      <c r="B162" s="126">
        <v>24123</v>
      </c>
      <c r="C162" s="131">
        <v>24361</v>
      </c>
      <c r="D162" s="126">
        <v>29028</v>
      </c>
      <c r="E162" s="127"/>
      <c r="F162" s="128"/>
      <c r="G162" s="129"/>
      <c r="H162" s="131">
        <v>29028</v>
      </c>
      <c r="I162" s="128"/>
      <c r="J162" s="133"/>
      <c r="K162" s="179"/>
      <c r="L162" s="164"/>
    </row>
    <row r="163" spans="1:12">
      <c r="A163" s="176" t="s">
        <v>1341</v>
      </c>
      <c r="B163" s="178">
        <f>B156+B157</f>
        <v>75433</v>
      </c>
      <c r="C163" s="178">
        <f t="shared" ref="C163:H163" si="27">C156+C157</f>
        <v>66336</v>
      </c>
      <c r="D163" s="178">
        <f t="shared" si="27"/>
        <v>122745</v>
      </c>
      <c r="E163" s="122">
        <f>D163/C163*100</f>
        <v>185.035274963821</v>
      </c>
      <c r="F163" s="123">
        <f>D163-B163</f>
        <v>47312</v>
      </c>
      <c r="G163" s="124">
        <f>(D163/B163-1)*100</f>
        <v>62.7205599671231</v>
      </c>
      <c r="H163" s="178">
        <f t="shared" si="27"/>
        <v>52539</v>
      </c>
      <c r="I163" s="123">
        <f>H163-C163</f>
        <v>-13797</v>
      </c>
      <c r="J163" s="122">
        <f>(H163/C163-1)*100</f>
        <v>-20.7986613603473</v>
      </c>
      <c r="K163" s="181"/>
      <c r="L163" s="164"/>
    </row>
    <row r="164" spans="1:12">
      <c r="A164" s="135"/>
      <c r="B164" s="135"/>
      <c r="C164" s="136"/>
      <c r="D164" s="136"/>
      <c r="E164" s="137"/>
      <c r="F164" s="136"/>
      <c r="G164" s="137"/>
      <c r="H164" s="136"/>
      <c r="I164" s="136"/>
      <c r="J164" s="137"/>
      <c r="K164" s="137"/>
      <c r="L164" s="164"/>
    </row>
  </sheetData>
  <mergeCells count="11">
    <mergeCell ref="A1:K1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Zeros="0" zoomScaleSheetLayoutView="60" workbookViewId="0">
      <pane xSplit="2" ySplit="5" topLeftCell="C6" activePane="bottomRight" state="frozen"/>
      <selection/>
      <selection pane="topRight"/>
      <selection pane="bottomLeft"/>
      <selection pane="bottomRight" activeCell="H13" sqref="H13"/>
    </sheetView>
  </sheetViews>
  <sheetFormatPr defaultColWidth="9" defaultRowHeight="14.25"/>
  <cols>
    <col min="1" max="1" width="36.75" customWidth="1"/>
    <col min="2" max="2" width="13.625" customWidth="1"/>
    <col min="3" max="4" width="12.75" customWidth="1"/>
    <col min="5" max="5" width="11.375" customWidth="1"/>
    <col min="6" max="6" width="11.75" customWidth="1"/>
    <col min="8" max="8" width="12.125" customWidth="1"/>
    <col min="9" max="9" width="11.25" customWidth="1"/>
  </cols>
  <sheetData>
    <row r="1" ht="24" spans="1:11">
      <c r="A1" s="95" t="s">
        <v>1343</v>
      </c>
      <c r="B1" s="95"/>
      <c r="C1" s="95"/>
      <c r="D1" s="95"/>
      <c r="E1" s="95"/>
      <c r="F1" s="95"/>
      <c r="G1" s="95"/>
      <c r="H1" s="95"/>
      <c r="I1" s="95"/>
      <c r="J1" s="95"/>
      <c r="K1" s="132"/>
    </row>
    <row r="2" spans="1:11">
      <c r="A2" s="96"/>
      <c r="B2" s="96"/>
      <c r="C2" s="97"/>
      <c r="D2" s="97"/>
      <c r="E2" s="98"/>
      <c r="F2" s="97"/>
      <c r="G2" s="98"/>
      <c r="H2" s="97"/>
      <c r="I2" s="97"/>
      <c r="J2" s="98" t="s">
        <v>26</v>
      </c>
      <c r="K2" s="132"/>
    </row>
    <row r="3" spans="1:11">
      <c r="A3" s="99" t="s">
        <v>146</v>
      </c>
      <c r="B3" s="100">
        <v>2022</v>
      </c>
      <c r="C3" s="100" t="s">
        <v>29</v>
      </c>
      <c r="D3" s="101"/>
      <c r="E3" s="101"/>
      <c r="F3" s="101"/>
      <c r="G3" s="102"/>
      <c r="H3" s="99" t="s">
        <v>30</v>
      </c>
      <c r="I3" s="99"/>
      <c r="J3" s="99"/>
      <c r="K3" s="132"/>
    </row>
    <row r="4" spans="1:11">
      <c r="A4" s="99"/>
      <c r="B4" s="103" t="s">
        <v>31</v>
      </c>
      <c r="C4" s="103" t="s">
        <v>32</v>
      </c>
      <c r="D4" s="103" t="s">
        <v>33</v>
      </c>
      <c r="E4" s="104" t="s">
        <v>34</v>
      </c>
      <c r="F4" s="100" t="s">
        <v>35</v>
      </c>
      <c r="G4" s="101"/>
      <c r="H4" s="105" t="s">
        <v>36</v>
      </c>
      <c r="I4" s="99" t="s">
        <v>37</v>
      </c>
      <c r="J4" s="99"/>
      <c r="K4" s="132"/>
    </row>
    <row r="5" spans="1:11">
      <c r="A5" s="99"/>
      <c r="B5" s="106"/>
      <c r="C5" s="106"/>
      <c r="D5" s="106"/>
      <c r="E5" s="107"/>
      <c r="F5" s="99" t="s">
        <v>38</v>
      </c>
      <c r="G5" s="108" t="s">
        <v>39</v>
      </c>
      <c r="H5" s="105"/>
      <c r="I5" s="99" t="s">
        <v>38</v>
      </c>
      <c r="J5" s="108" t="s">
        <v>39</v>
      </c>
      <c r="K5" s="132"/>
    </row>
    <row r="6" spans="1:11">
      <c r="A6" s="109" t="s">
        <v>78</v>
      </c>
      <c r="B6" s="110">
        <f>SUM(B7:B11)</f>
        <v>28992</v>
      </c>
      <c r="C6" s="110">
        <f>SUM(C7:C11)</f>
        <v>24361</v>
      </c>
      <c r="D6" s="110">
        <f>SUM(D7:D11)</f>
        <v>94400</v>
      </c>
      <c r="E6" s="111"/>
      <c r="F6" s="112">
        <f>D6-B6</f>
        <v>65408</v>
      </c>
      <c r="G6" s="113">
        <f>(D6/B6-1)*100</f>
        <v>225.60706401766</v>
      </c>
      <c r="H6" s="110">
        <f>SUM(H7:H11)</f>
        <v>29028</v>
      </c>
      <c r="I6" s="110">
        <f>H6-C6</f>
        <v>4667</v>
      </c>
      <c r="J6" s="111">
        <f>(H6/C6-1)*100</f>
        <v>19.1576700463856</v>
      </c>
      <c r="K6" s="132"/>
    </row>
    <row r="7" spans="1:11">
      <c r="A7" s="114" t="s">
        <v>79</v>
      </c>
      <c r="B7" s="115">
        <v>4624</v>
      </c>
      <c r="C7" s="116"/>
      <c r="D7" s="115">
        <v>1577</v>
      </c>
      <c r="E7" s="117"/>
      <c r="F7" s="118"/>
      <c r="G7" s="119"/>
      <c r="H7" s="116"/>
      <c r="I7" s="116"/>
      <c r="J7" s="117"/>
      <c r="K7" s="132"/>
    </row>
    <row r="8" spans="1:11">
      <c r="A8" s="114" t="s">
        <v>1210</v>
      </c>
      <c r="B8" s="116"/>
      <c r="C8" s="116"/>
      <c r="D8" s="116"/>
      <c r="E8" s="117"/>
      <c r="F8" s="118"/>
      <c r="G8" s="119"/>
      <c r="H8" s="116"/>
      <c r="I8" s="116"/>
      <c r="J8" s="117"/>
      <c r="K8" s="132"/>
    </row>
    <row r="9" spans="1:11">
      <c r="A9" s="114" t="s">
        <v>136</v>
      </c>
      <c r="B9" s="115">
        <v>6729</v>
      </c>
      <c r="C9" s="116">
        <v>24361</v>
      </c>
      <c r="D9" s="115">
        <v>24123</v>
      </c>
      <c r="E9" s="117"/>
      <c r="F9" s="118"/>
      <c r="G9" s="119"/>
      <c r="H9" s="116">
        <v>29028</v>
      </c>
      <c r="I9" s="116"/>
      <c r="J9" s="117"/>
      <c r="K9" s="132"/>
    </row>
    <row r="10" spans="1:11">
      <c r="A10" s="114" t="s">
        <v>142</v>
      </c>
      <c r="B10" s="115">
        <v>17639</v>
      </c>
      <c r="C10" s="116"/>
      <c r="D10" s="115">
        <v>68700</v>
      </c>
      <c r="E10" s="117"/>
      <c r="F10" s="118"/>
      <c r="G10" s="119"/>
      <c r="H10" s="116"/>
      <c r="I10" s="116"/>
      <c r="J10" s="117"/>
      <c r="K10" s="132"/>
    </row>
    <row r="11" spans="1:11">
      <c r="A11" s="114" t="s">
        <v>137</v>
      </c>
      <c r="B11" s="116"/>
      <c r="C11" s="116"/>
      <c r="D11" s="116"/>
      <c r="E11" s="117"/>
      <c r="F11" s="118"/>
      <c r="G11" s="119"/>
      <c r="H11" s="116"/>
      <c r="I11" s="116"/>
      <c r="J11" s="117"/>
      <c r="K11" s="132"/>
    </row>
    <row r="12" spans="1:11">
      <c r="A12" s="120" t="s">
        <v>1050</v>
      </c>
      <c r="B12" s="121">
        <f>B13+B14+B15+B16+B17</f>
        <v>31222</v>
      </c>
      <c r="C12" s="121">
        <f>C13+C14+C15+C17</f>
        <v>37027</v>
      </c>
      <c r="D12" s="121">
        <f>D13+D14+D15+D16+D17</f>
        <v>58405</v>
      </c>
      <c r="E12" s="122">
        <f>D12/C12*100</f>
        <v>157.736246522808</v>
      </c>
      <c r="F12" s="123">
        <f>D12-B12</f>
        <v>27183</v>
      </c>
      <c r="G12" s="124">
        <f>(D12/B12-1)*100</f>
        <v>87.0636089936583</v>
      </c>
      <c r="H12" s="121">
        <f>H13+H14+H15+H16+H17</f>
        <v>34290</v>
      </c>
      <c r="I12" s="123">
        <f>H12-C12</f>
        <v>-2737</v>
      </c>
      <c r="J12" s="122">
        <f>(H12/C12-1)*100</f>
        <v>-7.39190320576877</v>
      </c>
      <c r="K12" s="132" t="s">
        <v>1211</v>
      </c>
    </row>
    <row r="13" ht="15" customHeight="1" spans="1:10">
      <c r="A13" s="125" t="s">
        <v>1051</v>
      </c>
      <c r="B13" s="126"/>
      <c r="C13" s="126"/>
      <c r="D13" s="126"/>
      <c r="E13" s="127"/>
      <c r="F13" s="128"/>
      <c r="G13" s="129"/>
      <c r="H13" s="126"/>
      <c r="I13" s="128"/>
      <c r="J13" s="133"/>
    </row>
    <row r="14" spans="1:10">
      <c r="A14" s="125" t="s">
        <v>1054</v>
      </c>
      <c r="B14" s="126"/>
      <c r="C14" s="126"/>
      <c r="D14" s="126"/>
      <c r="E14" s="127"/>
      <c r="F14" s="128"/>
      <c r="G14" s="129"/>
      <c r="H14" s="126"/>
      <c r="I14" s="128"/>
      <c r="J14" s="133"/>
    </row>
    <row r="15" ht="23.25" customHeight="1" spans="1:10">
      <c r="A15" s="125" t="s">
        <v>1057</v>
      </c>
      <c r="B15" s="130">
        <v>1134</v>
      </c>
      <c r="C15" s="131">
        <v>12666</v>
      </c>
      <c r="D15" s="130">
        <v>3629</v>
      </c>
      <c r="E15" s="127"/>
      <c r="F15" s="128"/>
      <c r="G15" s="129"/>
      <c r="H15" s="131">
        <v>3162</v>
      </c>
      <c r="I15" s="128"/>
      <c r="J15" s="133"/>
    </row>
    <row r="16" spans="1:10">
      <c r="A16" s="125" t="s">
        <v>1340</v>
      </c>
      <c r="B16" s="130">
        <v>5965</v>
      </c>
      <c r="C16" s="131"/>
      <c r="D16" s="130">
        <v>25748</v>
      </c>
      <c r="E16" s="127"/>
      <c r="F16" s="128"/>
      <c r="G16" s="129"/>
      <c r="H16" s="131">
        <v>2100</v>
      </c>
      <c r="I16" s="128"/>
      <c r="J16" s="133"/>
    </row>
    <row r="17" spans="1:10">
      <c r="A17" s="125" t="s">
        <v>1061</v>
      </c>
      <c r="B17" s="126">
        <v>24123</v>
      </c>
      <c r="C17" s="131">
        <v>24361</v>
      </c>
      <c r="D17" s="126">
        <v>29028</v>
      </c>
      <c r="E17" s="127"/>
      <c r="F17" s="128"/>
      <c r="G17" s="129"/>
      <c r="H17" s="131">
        <v>29028</v>
      </c>
      <c r="I17" s="128"/>
      <c r="J17" s="133"/>
    </row>
  </sheetData>
  <mergeCells count="11">
    <mergeCell ref="A1:J1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"/>
  <sheetViews>
    <sheetView showZeros="0" zoomScaleSheetLayoutView="60" workbookViewId="0">
      <selection activeCell="C4" sqref="C4"/>
    </sheetView>
  </sheetViews>
  <sheetFormatPr defaultColWidth="9" defaultRowHeight="12" outlineLevelRow="3"/>
  <cols>
    <col min="1" max="1" width="26.75" style="84" customWidth="1"/>
    <col min="2" max="4" width="23" style="84" customWidth="1"/>
    <col min="5" max="5" width="23" style="85" customWidth="1"/>
    <col min="6" max="16384" width="9" style="84"/>
  </cols>
  <sheetData>
    <row r="1" ht="25.5" spans="1:5">
      <c r="A1" s="86" t="s">
        <v>1344</v>
      </c>
      <c r="B1" s="86"/>
      <c r="C1" s="86"/>
      <c r="D1" s="86"/>
      <c r="E1" s="86"/>
    </row>
    <row r="2" ht="14.25" spans="1:256">
      <c r="A2" s="87"/>
      <c r="B2" s="87"/>
      <c r="C2" s="87"/>
      <c r="D2" s="87"/>
      <c r="E2" s="88" t="s">
        <v>1185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</row>
    <row r="3" ht="86.25" customHeight="1" spans="1:256">
      <c r="A3" s="89" t="s">
        <v>1186</v>
      </c>
      <c r="B3" s="89" t="s">
        <v>1187</v>
      </c>
      <c r="C3" s="89" t="s">
        <v>1188</v>
      </c>
      <c r="D3" s="89" t="s">
        <v>1189</v>
      </c>
      <c r="E3" s="90" t="s">
        <v>1190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ht="86.25" customHeight="1" spans="1:256">
      <c r="A4" s="92" t="s">
        <v>1345</v>
      </c>
      <c r="B4" s="93">
        <v>141841</v>
      </c>
      <c r="C4" s="93">
        <v>207048</v>
      </c>
      <c r="D4" s="93">
        <v>212955</v>
      </c>
      <c r="E4" s="94">
        <f>C4/D4*100</f>
        <v>97.2261745439177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</sheetData>
  <mergeCells count="1">
    <mergeCell ref="A1:E1"/>
  </mergeCells>
  <pageMargins left="0.71" right="0.71" top="0.75" bottom="0.75" header="0.31" footer="0.31"/>
  <pageSetup paperSize="9" orientation="landscape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Zeros="0" zoomScaleSheetLayoutView="60" workbookViewId="0">
      <selection activeCell="B16" sqref="B16:C17"/>
    </sheetView>
  </sheetViews>
  <sheetFormatPr defaultColWidth="9" defaultRowHeight="14.25" outlineLevelCol="4"/>
  <cols>
    <col min="1" max="1" width="43.875" customWidth="1"/>
    <col min="2" max="2" width="17.875" customWidth="1"/>
    <col min="3" max="3" width="14.625" customWidth="1"/>
    <col min="4" max="4" width="15.5" customWidth="1"/>
    <col min="5" max="5" width="11.625" customWidth="1"/>
  </cols>
  <sheetData>
    <row r="1" ht="30" customHeight="1" spans="1:5">
      <c r="A1" s="58" t="s">
        <v>1346</v>
      </c>
      <c r="B1" s="58"/>
      <c r="C1" s="58"/>
      <c r="D1" s="58"/>
      <c r="E1" s="58"/>
    </row>
    <row r="2" spans="1:5">
      <c r="A2" s="59"/>
      <c r="B2" s="59"/>
      <c r="C2" s="59"/>
      <c r="D2" s="59"/>
      <c r="E2" s="60" t="s">
        <v>1347</v>
      </c>
    </row>
    <row r="3" spans="1:5">
      <c r="A3" s="61" t="s">
        <v>1348</v>
      </c>
      <c r="B3" s="62" t="s">
        <v>1349</v>
      </c>
      <c r="C3" s="63" t="s">
        <v>30</v>
      </c>
      <c r="D3" s="63"/>
      <c r="E3" s="63"/>
    </row>
    <row r="4" customHeight="1" spans="1:5">
      <c r="A4" s="61"/>
      <c r="B4" s="64"/>
      <c r="C4" s="65" t="s">
        <v>36</v>
      </c>
      <c r="D4" s="65" t="s">
        <v>37</v>
      </c>
      <c r="E4" s="65"/>
    </row>
    <row r="5" spans="1:5">
      <c r="A5" s="61"/>
      <c r="B5" s="66"/>
      <c r="C5" s="65"/>
      <c r="D5" s="67" t="s">
        <v>38</v>
      </c>
      <c r="E5" s="67" t="s">
        <v>39</v>
      </c>
    </row>
    <row r="6" spans="1:5">
      <c r="A6" s="77" t="s">
        <v>1350</v>
      </c>
      <c r="B6" s="69">
        <f>SUM(B7:B14)</f>
        <v>40734</v>
      </c>
      <c r="C6" s="69">
        <f>SUM(C7:C14)</f>
        <v>43746</v>
      </c>
      <c r="D6" s="69">
        <f>SUM(D7:D14)</f>
        <v>3012</v>
      </c>
      <c r="E6" s="70">
        <f>(C6/B6-1)*100</f>
        <v>7.39431433200766</v>
      </c>
    </row>
    <row r="7" spans="1:5">
      <c r="A7" s="71" t="s">
        <v>1351</v>
      </c>
      <c r="B7" s="72">
        <v>26457</v>
      </c>
      <c r="C7" s="72">
        <v>28267</v>
      </c>
      <c r="D7" s="72">
        <f>C7-B7</f>
        <v>1810</v>
      </c>
      <c r="E7" s="73">
        <f>(C7/B7-1)*100</f>
        <v>6.84128963979287</v>
      </c>
    </row>
    <row r="8" spans="1:5">
      <c r="A8" s="74" t="s">
        <v>1352</v>
      </c>
      <c r="B8" s="72">
        <v>14277</v>
      </c>
      <c r="C8" s="72">
        <v>15479</v>
      </c>
      <c r="D8" s="72">
        <f>C8-B8</f>
        <v>1202</v>
      </c>
      <c r="E8" s="73">
        <f>(C8/B8-1)*100</f>
        <v>8.41913567276038</v>
      </c>
    </row>
    <row r="9" spans="1:5">
      <c r="A9" s="71"/>
      <c r="B9" s="72"/>
      <c r="C9" s="72"/>
      <c r="D9" s="72"/>
      <c r="E9" s="73"/>
    </row>
    <row r="10" ht="18.75" customHeight="1" spans="1:5">
      <c r="A10" s="74"/>
      <c r="B10" s="72"/>
      <c r="C10" s="72"/>
      <c r="D10" s="72"/>
      <c r="E10" s="73"/>
    </row>
    <row r="11" spans="1:5">
      <c r="A11" s="74"/>
      <c r="B11" s="72"/>
      <c r="C11" s="72"/>
      <c r="D11" s="72"/>
      <c r="E11" s="73"/>
    </row>
    <row r="12" spans="1:5">
      <c r="A12" s="71"/>
      <c r="B12" s="72"/>
      <c r="C12" s="72"/>
      <c r="D12" s="72"/>
      <c r="E12" s="73"/>
    </row>
    <row r="13" spans="1:5">
      <c r="A13" s="71"/>
      <c r="B13" s="72"/>
      <c r="C13" s="72"/>
      <c r="D13" s="72"/>
      <c r="E13" s="73"/>
    </row>
    <row r="14" spans="1:5">
      <c r="A14" s="74"/>
      <c r="B14" s="72"/>
      <c r="C14" s="72"/>
      <c r="D14" s="72"/>
      <c r="E14" s="73"/>
    </row>
    <row r="15" spans="1:5">
      <c r="A15" s="68" t="s">
        <v>1353</v>
      </c>
      <c r="B15" s="69">
        <f>SUM(B16:B23)</f>
        <v>35410</v>
      </c>
      <c r="C15" s="69">
        <f>SUM(C16:C23)</f>
        <v>40080</v>
      </c>
      <c r="D15" s="69">
        <f>SUM(D16:D23)</f>
        <v>4670</v>
      </c>
      <c r="E15" s="70">
        <f>(C15/B15-1)*100</f>
        <v>13.1883648686812</v>
      </c>
    </row>
    <row r="16" spans="1:5">
      <c r="A16" s="71" t="s">
        <v>1354</v>
      </c>
      <c r="B16" s="72">
        <v>25170</v>
      </c>
      <c r="C16" s="72">
        <v>28267</v>
      </c>
      <c r="D16" s="72">
        <f>C16-B16</f>
        <v>3097</v>
      </c>
      <c r="E16" s="73">
        <f>(C16/B16-1)*100</f>
        <v>12.3043305522447</v>
      </c>
    </row>
    <row r="17" spans="1:5">
      <c r="A17" s="74" t="s">
        <v>1355</v>
      </c>
      <c r="B17" s="72">
        <v>10240</v>
      </c>
      <c r="C17" s="72">
        <v>11813</v>
      </c>
      <c r="D17" s="72">
        <f>C17-B17</f>
        <v>1573</v>
      </c>
      <c r="E17" s="73">
        <f>(C17/B17-1)*100</f>
        <v>15.361328125</v>
      </c>
    </row>
    <row r="18" spans="1:5">
      <c r="A18" s="71"/>
      <c r="B18" s="72"/>
      <c r="C18" s="72"/>
      <c r="D18" s="72">
        <f t="shared" ref="D18:D25" si="0">C18-B18</f>
        <v>0</v>
      </c>
      <c r="E18" s="73"/>
    </row>
    <row r="19" spans="1:5">
      <c r="A19" s="74"/>
      <c r="B19" s="72"/>
      <c r="C19" s="72"/>
      <c r="D19" s="72">
        <f t="shared" si="0"/>
        <v>0</v>
      </c>
      <c r="E19" s="73"/>
    </row>
    <row r="20" spans="1:5">
      <c r="A20" s="74"/>
      <c r="B20" s="72"/>
      <c r="C20" s="72"/>
      <c r="D20" s="72">
        <f t="shared" si="0"/>
        <v>0</v>
      </c>
      <c r="E20" s="73"/>
    </row>
    <row r="21" spans="1:5">
      <c r="A21" s="71"/>
      <c r="B21" s="72"/>
      <c r="C21" s="72"/>
      <c r="D21" s="72">
        <f t="shared" si="0"/>
        <v>0</v>
      </c>
      <c r="E21" s="73"/>
    </row>
    <row r="22" spans="1:5">
      <c r="A22" s="71"/>
      <c r="B22" s="72"/>
      <c r="C22" s="72"/>
      <c r="D22" s="72">
        <f t="shared" si="0"/>
        <v>0</v>
      </c>
      <c r="E22" s="73"/>
    </row>
    <row r="23" spans="1:5">
      <c r="A23" s="74"/>
      <c r="B23" s="72"/>
      <c r="C23" s="72"/>
      <c r="D23" s="72">
        <f t="shared" si="0"/>
        <v>0</v>
      </c>
      <c r="E23" s="73"/>
    </row>
    <row r="24" spans="1:5">
      <c r="A24" s="77" t="s">
        <v>1356</v>
      </c>
      <c r="B24" s="69">
        <f>B6-B15</f>
        <v>5324</v>
      </c>
      <c r="C24" s="69">
        <f>C6-C15</f>
        <v>3666</v>
      </c>
      <c r="D24" s="69">
        <f t="shared" si="0"/>
        <v>-1658</v>
      </c>
      <c r="E24" s="70">
        <f>(C24/B24-1)*100</f>
        <v>-31.1419984973704</v>
      </c>
    </row>
    <row r="25" spans="1:5">
      <c r="A25" s="77" t="s">
        <v>1357</v>
      </c>
      <c r="B25" s="82">
        <f>31960+B24</f>
        <v>37284</v>
      </c>
      <c r="C25" s="83">
        <f>B25+C6-C15</f>
        <v>40950</v>
      </c>
      <c r="D25" s="69">
        <f t="shared" si="0"/>
        <v>3666</v>
      </c>
      <c r="E25" s="70">
        <f>(C25/B25-1)*100</f>
        <v>9.8326359832636</v>
      </c>
    </row>
    <row r="26" spans="1:5">
      <c r="A26" s="81"/>
      <c r="B26" s="81"/>
      <c r="C26" s="81"/>
      <c r="D26" s="81"/>
      <c r="E26" s="81"/>
    </row>
  </sheetData>
  <mergeCells count="7">
    <mergeCell ref="A1:E1"/>
    <mergeCell ref="C3:E3"/>
    <mergeCell ref="D4:E4"/>
    <mergeCell ref="A26:E26"/>
    <mergeCell ref="A3:A5"/>
    <mergeCell ref="B3:B5"/>
    <mergeCell ref="C4:C5"/>
  </mergeCell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Zeros="0" zoomScaleSheetLayoutView="60" workbookViewId="0">
      <selection activeCell="H38" sqref="H38"/>
    </sheetView>
  </sheetViews>
  <sheetFormatPr defaultColWidth="9" defaultRowHeight="14.25" outlineLevelCol="4"/>
  <cols>
    <col min="1" max="1" width="43.875" customWidth="1"/>
    <col min="2" max="2" width="17.875" customWidth="1"/>
    <col min="3" max="3" width="11.625" customWidth="1"/>
    <col min="4" max="4" width="15.5" customWidth="1"/>
    <col min="5" max="5" width="11.625" customWidth="1"/>
  </cols>
  <sheetData>
    <row r="1" ht="30" customHeight="1" spans="1:5">
      <c r="A1" s="58" t="s">
        <v>1358</v>
      </c>
      <c r="B1" s="58"/>
      <c r="C1" s="58"/>
      <c r="D1" s="58"/>
      <c r="E1" s="58"/>
    </row>
    <row r="2" spans="1:5">
      <c r="A2" s="59"/>
      <c r="B2" s="59"/>
      <c r="C2" s="59"/>
      <c r="D2" s="59"/>
      <c r="E2" s="60" t="s">
        <v>1347</v>
      </c>
    </row>
    <row r="3" spans="1:5">
      <c r="A3" s="61" t="s">
        <v>1348</v>
      </c>
      <c r="B3" s="62" t="s">
        <v>1349</v>
      </c>
      <c r="C3" s="63" t="s">
        <v>30</v>
      </c>
      <c r="D3" s="63"/>
      <c r="E3" s="63"/>
    </row>
    <row r="4" customHeight="1" spans="1:5">
      <c r="A4" s="61"/>
      <c r="B4" s="64"/>
      <c r="C4" s="65" t="s">
        <v>36</v>
      </c>
      <c r="D4" s="65" t="s">
        <v>37</v>
      </c>
      <c r="E4" s="65"/>
    </row>
    <row r="5" spans="1:5">
      <c r="A5" s="61"/>
      <c r="B5" s="66"/>
      <c r="C5" s="65"/>
      <c r="D5" s="67" t="s">
        <v>38</v>
      </c>
      <c r="E5" s="67" t="s">
        <v>39</v>
      </c>
    </row>
    <row r="6" spans="1:5">
      <c r="A6" s="77" t="s">
        <v>1350</v>
      </c>
      <c r="B6" s="69">
        <f>SUM(B7:B14)</f>
        <v>40734</v>
      </c>
      <c r="C6" s="69">
        <f>SUM(C7:C14)</f>
        <v>43746</v>
      </c>
      <c r="D6" s="69">
        <f>SUM(D7:D14)</f>
        <v>3012</v>
      </c>
      <c r="E6" s="70">
        <f>(C6/B6-1)*100</f>
        <v>7.39431433200766</v>
      </c>
    </row>
    <row r="7" spans="1:5">
      <c r="A7" s="71" t="s">
        <v>1351</v>
      </c>
      <c r="B7" s="72">
        <v>26457</v>
      </c>
      <c r="C7" s="72">
        <v>28267</v>
      </c>
      <c r="D7" s="72">
        <f>C7-B7</f>
        <v>1810</v>
      </c>
      <c r="E7" s="73">
        <f>(C7/B7-1)*100</f>
        <v>6.84128963979287</v>
      </c>
    </row>
    <row r="8" spans="1:5">
      <c r="A8" s="74" t="s">
        <v>1352</v>
      </c>
      <c r="B8" s="72">
        <v>14277</v>
      </c>
      <c r="C8" s="72">
        <v>15479</v>
      </c>
      <c r="D8" s="72">
        <f>C8-B8</f>
        <v>1202</v>
      </c>
      <c r="E8" s="73">
        <f>(C8/B8-1)*100</f>
        <v>8.41913567276038</v>
      </c>
    </row>
    <row r="9" spans="1:5">
      <c r="A9" s="71"/>
      <c r="B9" s="75"/>
      <c r="C9" s="75"/>
      <c r="D9" s="75"/>
      <c r="E9" s="76"/>
    </row>
    <row r="10" ht="18.75" customHeight="1" spans="1:5">
      <c r="A10" s="74"/>
      <c r="B10" s="75"/>
      <c r="C10" s="75"/>
      <c r="D10" s="75"/>
      <c r="E10" s="76"/>
    </row>
    <row r="11" spans="1:5">
      <c r="A11" s="74"/>
      <c r="B11" s="75"/>
      <c r="C11" s="75"/>
      <c r="D11" s="75"/>
      <c r="E11" s="76"/>
    </row>
    <row r="12" spans="1:5">
      <c r="A12" s="71"/>
      <c r="B12" s="75"/>
      <c r="C12" s="75"/>
      <c r="D12" s="75"/>
      <c r="E12" s="76"/>
    </row>
    <row r="13" spans="1:5">
      <c r="A13" s="71"/>
      <c r="B13" s="75"/>
      <c r="C13" s="75"/>
      <c r="D13" s="75"/>
      <c r="E13" s="76"/>
    </row>
    <row r="14" spans="1:5">
      <c r="A14" s="74"/>
      <c r="B14" s="75"/>
      <c r="C14" s="75"/>
      <c r="D14" s="75"/>
      <c r="E14" s="76"/>
    </row>
    <row r="15" hidden="1" spans="1:5">
      <c r="A15" s="68" t="s">
        <v>1353</v>
      </c>
      <c r="B15" s="78">
        <f>SUM(B16:B23)</f>
        <v>5358</v>
      </c>
      <c r="C15" s="78">
        <f>SUM(C16:C23)</f>
        <v>19646</v>
      </c>
      <c r="D15" s="78">
        <f>SUM(D16:D23)</f>
        <v>14288</v>
      </c>
      <c r="E15" s="79">
        <f>(C15/B15-1)*100</f>
        <v>266.666666666667</v>
      </c>
    </row>
    <row r="16" hidden="1" spans="1:5">
      <c r="A16" s="71" t="s">
        <v>1354</v>
      </c>
      <c r="B16" s="75"/>
      <c r="C16" s="75">
        <v>14353</v>
      </c>
      <c r="D16" s="75">
        <f>C16-B16</f>
        <v>14353</v>
      </c>
      <c r="E16" s="76"/>
    </row>
    <row r="17" hidden="1" spans="1:5">
      <c r="A17" s="74" t="s">
        <v>1355</v>
      </c>
      <c r="B17" s="75">
        <v>5358</v>
      </c>
      <c r="C17" s="75">
        <v>5293</v>
      </c>
      <c r="D17" s="75">
        <f>C17-B17</f>
        <v>-65</v>
      </c>
      <c r="E17" s="76">
        <f>(C17/B17-1)*100</f>
        <v>-1.21313923105636</v>
      </c>
    </row>
    <row r="18" hidden="1" spans="1:5">
      <c r="A18" s="71"/>
      <c r="B18" s="75"/>
      <c r="C18" s="75"/>
      <c r="D18" s="75">
        <f t="shared" ref="D18:D25" si="0">C18-B18</f>
        <v>0</v>
      </c>
      <c r="E18" s="76"/>
    </row>
    <row r="19" hidden="1" spans="1:5">
      <c r="A19" s="74"/>
      <c r="B19" s="75"/>
      <c r="C19" s="75"/>
      <c r="D19" s="75">
        <f t="shared" si="0"/>
        <v>0</v>
      </c>
      <c r="E19" s="76"/>
    </row>
    <row r="20" hidden="1" spans="1:5">
      <c r="A20" s="74"/>
      <c r="B20" s="75"/>
      <c r="C20" s="75"/>
      <c r="D20" s="75">
        <f t="shared" si="0"/>
        <v>0</v>
      </c>
      <c r="E20" s="76"/>
    </row>
    <row r="21" hidden="1" spans="1:5">
      <c r="A21" s="71"/>
      <c r="B21" s="75"/>
      <c r="C21" s="75"/>
      <c r="D21" s="75">
        <f t="shared" si="0"/>
        <v>0</v>
      </c>
      <c r="E21" s="76"/>
    </row>
    <row r="22" hidden="1" spans="1:5">
      <c r="A22" s="71"/>
      <c r="B22" s="75"/>
      <c r="C22" s="75"/>
      <c r="D22" s="75">
        <f t="shared" si="0"/>
        <v>0</v>
      </c>
      <c r="E22" s="76"/>
    </row>
    <row r="23" hidden="1" spans="1:5">
      <c r="A23" s="74"/>
      <c r="B23" s="75"/>
      <c r="C23" s="75"/>
      <c r="D23" s="75">
        <f t="shared" si="0"/>
        <v>0</v>
      </c>
      <c r="E23" s="76"/>
    </row>
    <row r="24" hidden="1" spans="1:5">
      <c r="A24" s="77" t="s">
        <v>1356</v>
      </c>
      <c r="B24" s="78">
        <f>B6-B15</f>
        <v>35376</v>
      </c>
      <c r="C24" s="78">
        <f>C6-C15</f>
        <v>24100</v>
      </c>
      <c r="D24" s="78">
        <f t="shared" si="0"/>
        <v>-11276</v>
      </c>
      <c r="E24" s="79">
        <f>(C24/B24-1)*100</f>
        <v>-31.8747173224785</v>
      </c>
    </row>
    <row r="25" hidden="1" spans="1:5">
      <c r="A25" s="77" t="s">
        <v>1357</v>
      </c>
      <c r="B25" s="80">
        <v>8566</v>
      </c>
      <c r="C25" s="80">
        <v>10134</v>
      </c>
      <c r="D25" s="78">
        <f t="shared" si="0"/>
        <v>1568</v>
      </c>
      <c r="E25" s="79">
        <f>(C25/B25-1)*100</f>
        <v>18.3049264534205</v>
      </c>
    </row>
    <row r="26" spans="1:5">
      <c r="A26" s="81"/>
      <c r="B26" s="81"/>
      <c r="C26" s="81"/>
      <c r="D26" s="81"/>
      <c r="E26" s="81"/>
    </row>
  </sheetData>
  <mergeCells count="7">
    <mergeCell ref="A1:E1"/>
    <mergeCell ref="C3:E3"/>
    <mergeCell ref="D4:E4"/>
    <mergeCell ref="A26:E26"/>
    <mergeCell ref="A3:A5"/>
    <mergeCell ref="B3:B5"/>
    <mergeCell ref="C4:C5"/>
  </mergeCell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Zeros="0" zoomScaleSheetLayoutView="60" workbookViewId="0">
      <selection activeCell="D8" sqref="D8"/>
    </sheetView>
  </sheetViews>
  <sheetFormatPr defaultColWidth="9" defaultRowHeight="14.25" outlineLevelCol="4"/>
  <cols>
    <col min="1" max="1" width="43.875" customWidth="1"/>
    <col min="2" max="2" width="17.875" customWidth="1"/>
    <col min="3" max="3" width="11.625" customWidth="1"/>
    <col min="4" max="4" width="15.5" customWidth="1"/>
    <col min="5" max="5" width="11.625" customWidth="1"/>
  </cols>
  <sheetData>
    <row r="1" ht="30" customHeight="1" spans="1:5">
      <c r="A1" s="58" t="s">
        <v>1359</v>
      </c>
      <c r="B1" s="58"/>
      <c r="C1" s="58"/>
      <c r="D1" s="58"/>
      <c r="E1" s="58"/>
    </row>
    <row r="2" spans="1:5">
      <c r="A2" s="59"/>
      <c r="B2" s="59"/>
      <c r="C2" s="59"/>
      <c r="D2" s="59"/>
      <c r="E2" s="60" t="s">
        <v>1347</v>
      </c>
    </row>
    <row r="3" spans="1:5">
      <c r="A3" s="61" t="s">
        <v>1348</v>
      </c>
      <c r="B3" s="62" t="s">
        <v>1349</v>
      </c>
      <c r="C3" s="63" t="s">
        <v>30</v>
      </c>
      <c r="D3" s="63"/>
      <c r="E3" s="63"/>
    </row>
    <row r="4" customHeight="1" spans="1:5">
      <c r="A4" s="61"/>
      <c r="B4" s="64"/>
      <c r="C4" s="65" t="s">
        <v>36</v>
      </c>
      <c r="D4" s="65" t="s">
        <v>37</v>
      </c>
      <c r="E4" s="65"/>
    </row>
    <row r="5" spans="1:5">
      <c r="A5" s="61"/>
      <c r="B5" s="66"/>
      <c r="C5" s="65"/>
      <c r="D5" s="67" t="s">
        <v>38</v>
      </c>
      <c r="E5" s="67" t="s">
        <v>39</v>
      </c>
    </row>
    <row r="6" spans="1:5">
      <c r="A6" s="68" t="s">
        <v>1353</v>
      </c>
      <c r="B6" s="69">
        <f>SUM(B7:B14)</f>
        <v>35410</v>
      </c>
      <c r="C6" s="69">
        <f>SUM(C7:C14)</f>
        <v>40080</v>
      </c>
      <c r="D6" s="69">
        <f>SUM(D7:D14)</f>
        <v>4670</v>
      </c>
      <c r="E6" s="70">
        <f>(C6/B6-1)*100</f>
        <v>13.1883648686812</v>
      </c>
    </row>
    <row r="7" spans="1:5">
      <c r="A7" s="71" t="s">
        <v>1354</v>
      </c>
      <c r="B7" s="72">
        <v>25170</v>
      </c>
      <c r="C7" s="72">
        <v>28267</v>
      </c>
      <c r="D7" s="72">
        <f>C7-B7</f>
        <v>3097</v>
      </c>
      <c r="E7" s="73">
        <f>(C7/B7-1)*100</f>
        <v>12.3043305522447</v>
      </c>
    </row>
    <row r="8" spans="1:5">
      <c r="A8" s="74" t="s">
        <v>1355</v>
      </c>
      <c r="B8" s="72">
        <v>10240</v>
      </c>
      <c r="C8" s="72">
        <v>11813</v>
      </c>
      <c r="D8" s="72">
        <f>C8-B8</f>
        <v>1573</v>
      </c>
      <c r="E8" s="73">
        <f>(C8/B8-1)*100</f>
        <v>15.361328125</v>
      </c>
    </row>
    <row r="9" spans="1:5">
      <c r="A9" s="71"/>
      <c r="B9" s="75"/>
      <c r="C9" s="75"/>
      <c r="D9" s="75">
        <v>0</v>
      </c>
      <c r="E9" s="76"/>
    </row>
    <row r="10" spans="1:5">
      <c r="A10" s="74"/>
      <c r="B10" s="75"/>
      <c r="C10" s="75"/>
      <c r="D10" s="75">
        <v>0</v>
      </c>
      <c r="E10" s="76"/>
    </row>
    <row r="11" spans="1:5">
      <c r="A11" s="74"/>
      <c r="B11" s="75"/>
      <c r="C11" s="75"/>
      <c r="D11" s="75">
        <v>0</v>
      </c>
      <c r="E11" s="76"/>
    </row>
    <row r="12" spans="1:5">
      <c r="A12" s="71"/>
      <c r="B12" s="75"/>
      <c r="C12" s="75"/>
      <c r="D12" s="75">
        <v>0</v>
      </c>
      <c r="E12" s="76"/>
    </row>
    <row r="13" spans="1:5">
      <c r="A13" s="71"/>
      <c r="B13" s="75"/>
      <c r="C13" s="75"/>
      <c r="D13" s="75">
        <v>0</v>
      </c>
      <c r="E13" s="76"/>
    </row>
    <row r="14" spans="1:5">
      <c r="A14" s="74"/>
      <c r="B14" s="75"/>
      <c r="C14" s="75"/>
      <c r="D14" s="75">
        <v>0</v>
      </c>
      <c r="E14" s="76"/>
    </row>
    <row r="15" hidden="1" spans="1:5">
      <c r="A15" s="77" t="s">
        <v>1356</v>
      </c>
      <c r="B15" s="78">
        <v>1713</v>
      </c>
      <c r="C15" s="78">
        <v>1568</v>
      </c>
      <c r="D15" s="78">
        <v>-145</v>
      </c>
      <c r="E15" s="79">
        <v>-8.46468184471687</v>
      </c>
    </row>
    <row r="16" hidden="1" spans="1:5">
      <c r="A16" s="77" t="s">
        <v>1357</v>
      </c>
      <c r="B16" s="80">
        <v>8566</v>
      </c>
      <c r="C16" s="80">
        <v>10134</v>
      </c>
      <c r="D16" s="78">
        <v>1568</v>
      </c>
      <c r="E16" s="79">
        <v>18.3049264534205</v>
      </c>
    </row>
    <row r="17" spans="1:5">
      <c r="A17" s="81"/>
      <c r="B17" s="81"/>
      <c r="C17" s="81"/>
      <c r="D17" s="81"/>
      <c r="E17" s="81"/>
    </row>
  </sheetData>
  <mergeCells count="7">
    <mergeCell ref="A1:E1"/>
    <mergeCell ref="C3:E3"/>
    <mergeCell ref="D4:E4"/>
    <mergeCell ref="A17:E17"/>
    <mergeCell ref="A3:A5"/>
    <mergeCell ref="B3:B5"/>
    <mergeCell ref="C4:C5"/>
  </mergeCell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Zeros="0" zoomScaleSheetLayoutView="60" workbookViewId="0">
      <selection activeCell="B21" sqref="B21"/>
    </sheetView>
  </sheetViews>
  <sheetFormatPr defaultColWidth="9" defaultRowHeight="14.25"/>
  <cols>
    <col min="1" max="1" width="47.25" customWidth="1"/>
    <col min="2" max="2" width="11.5" customWidth="1"/>
    <col min="3" max="3" width="12.875" customWidth="1"/>
    <col min="4" max="4" width="12.25" customWidth="1"/>
    <col min="5" max="5" width="13" customWidth="1"/>
  </cols>
  <sheetData>
    <row r="1" ht="30" customHeight="1" spans="1:10">
      <c r="A1" s="32" t="s">
        <v>1360</v>
      </c>
      <c r="B1" s="32"/>
      <c r="C1" s="32"/>
      <c r="D1" s="32"/>
      <c r="E1" s="32"/>
      <c r="F1" s="33"/>
      <c r="G1" s="33"/>
      <c r="H1" s="33"/>
      <c r="I1" s="33"/>
      <c r="J1" s="33"/>
    </row>
    <row r="2" spans="1:10">
      <c r="A2" s="34" t="s">
        <v>1347</v>
      </c>
      <c r="B2" s="34"/>
      <c r="C2" s="35"/>
      <c r="D2" s="35"/>
      <c r="E2" s="35"/>
      <c r="F2" s="33"/>
      <c r="G2" s="33"/>
      <c r="H2" s="33"/>
      <c r="I2" s="33"/>
      <c r="J2" s="57"/>
    </row>
    <row r="3" customHeight="1" spans="1:10">
      <c r="A3" s="36" t="s">
        <v>1348</v>
      </c>
      <c r="B3" s="37" t="s">
        <v>1361</v>
      </c>
      <c r="C3" s="36" t="s">
        <v>30</v>
      </c>
      <c r="D3" s="36"/>
      <c r="E3" s="36"/>
      <c r="F3" s="33"/>
      <c r="G3" s="33"/>
      <c r="H3" s="33"/>
      <c r="I3" s="33"/>
      <c r="J3" s="33"/>
    </row>
    <row r="4" customHeight="1" spans="1:10">
      <c r="A4" s="36"/>
      <c r="B4" s="38"/>
      <c r="C4" s="39" t="s">
        <v>36</v>
      </c>
      <c r="D4" s="39" t="s">
        <v>37</v>
      </c>
      <c r="E4" s="39"/>
      <c r="F4" s="33"/>
      <c r="G4" s="33"/>
      <c r="H4" s="33"/>
      <c r="I4" s="33"/>
      <c r="J4" s="33"/>
    </row>
    <row r="5" spans="1:10">
      <c r="A5" s="36"/>
      <c r="B5" s="40"/>
      <c r="C5" s="39"/>
      <c r="D5" s="41" t="s">
        <v>38</v>
      </c>
      <c r="E5" s="41" t="s">
        <v>39</v>
      </c>
      <c r="F5" s="33"/>
      <c r="G5" s="33"/>
      <c r="H5" s="33"/>
      <c r="I5" s="33"/>
      <c r="J5" s="33"/>
    </row>
    <row r="6" ht="20.1" customHeight="1" spans="1:10">
      <c r="A6" s="42" t="s">
        <v>1362</v>
      </c>
      <c r="B6" s="43">
        <f>SUM(B7:B8)</f>
        <v>250</v>
      </c>
      <c r="C6" s="44">
        <f>SUM(C7:C8)</f>
        <v>114</v>
      </c>
      <c r="D6" s="44">
        <f>C6-B6</f>
        <v>-136</v>
      </c>
      <c r="E6" s="45">
        <f>(C6/B6-1)*100</f>
        <v>-54.4</v>
      </c>
      <c r="F6" s="33"/>
      <c r="G6" s="33"/>
      <c r="H6" s="33"/>
      <c r="I6" s="57"/>
      <c r="J6" s="33"/>
    </row>
    <row r="7" ht="20.1" customHeight="1" spans="1:10">
      <c r="A7" s="42" t="s">
        <v>1363</v>
      </c>
      <c r="B7" s="43"/>
      <c r="C7" s="44"/>
      <c r="D7" s="44">
        <f t="shared" ref="D7:D21" si="0">C7-B7</f>
        <v>0</v>
      </c>
      <c r="E7" s="45"/>
      <c r="F7" s="46"/>
      <c r="G7" s="46"/>
      <c r="H7" s="46"/>
      <c r="I7" s="46"/>
      <c r="J7" s="46"/>
    </row>
    <row r="8" ht="20.1" customHeight="1" spans="1:10">
      <c r="A8" s="42" t="s">
        <v>1364</v>
      </c>
      <c r="B8" s="43">
        <v>250</v>
      </c>
      <c r="C8" s="44">
        <v>114</v>
      </c>
      <c r="D8" s="44">
        <f t="shared" si="0"/>
        <v>-136</v>
      </c>
      <c r="E8" s="45">
        <f>(C8/B8-1)*100</f>
        <v>-54.4</v>
      </c>
      <c r="F8" s="46"/>
      <c r="G8" s="46"/>
      <c r="H8" s="46"/>
      <c r="I8" s="46"/>
      <c r="J8" s="46"/>
    </row>
    <row r="9" ht="20.1" customHeight="1" spans="1:10">
      <c r="A9" s="42" t="s">
        <v>1365</v>
      </c>
      <c r="B9" s="43">
        <f>SUM(B10:B12)</f>
        <v>0</v>
      </c>
      <c r="C9" s="44">
        <f>SUM(C10:C12)</f>
        <v>0</v>
      </c>
      <c r="D9" s="44">
        <f t="shared" si="0"/>
        <v>0</v>
      </c>
      <c r="E9" s="45"/>
      <c r="F9" s="33"/>
      <c r="G9" s="33"/>
      <c r="H9" s="33"/>
      <c r="I9" s="33"/>
      <c r="J9" s="33"/>
    </row>
    <row r="10" ht="20.1" customHeight="1" spans="1:10">
      <c r="A10" s="42" t="s">
        <v>1366</v>
      </c>
      <c r="B10" s="43"/>
      <c r="C10" s="44"/>
      <c r="D10" s="44">
        <f t="shared" si="0"/>
        <v>0</v>
      </c>
      <c r="E10" s="45"/>
      <c r="F10" s="33"/>
      <c r="G10" s="33"/>
      <c r="H10" s="33"/>
      <c r="I10" s="33"/>
      <c r="J10" s="33"/>
    </row>
    <row r="11" ht="20.1" customHeight="1" spans="1:10">
      <c r="A11" s="42" t="s">
        <v>1367</v>
      </c>
      <c r="B11" s="43"/>
      <c r="C11" s="44"/>
      <c r="D11" s="44">
        <f t="shared" si="0"/>
        <v>0</v>
      </c>
      <c r="E11" s="45"/>
      <c r="F11" s="33"/>
      <c r="G11" s="33"/>
      <c r="H11" s="33"/>
      <c r="I11" s="33"/>
      <c r="J11" s="33"/>
    </row>
    <row r="12" ht="20.1" customHeight="1" spans="1:10">
      <c r="A12" s="42" t="s">
        <v>1368</v>
      </c>
      <c r="B12" s="43"/>
      <c r="C12" s="44"/>
      <c r="D12" s="44"/>
      <c r="E12" s="45"/>
      <c r="F12" s="33"/>
      <c r="G12" s="33"/>
      <c r="H12" s="33"/>
      <c r="I12" s="33"/>
      <c r="J12" s="33"/>
    </row>
    <row r="13" ht="20.1" customHeight="1" spans="1:10">
      <c r="A13" s="42" t="s">
        <v>1369</v>
      </c>
      <c r="B13" s="43">
        <f>B15</f>
        <v>0</v>
      </c>
      <c r="C13" s="47"/>
      <c r="D13" s="44">
        <f t="shared" si="0"/>
        <v>0</v>
      </c>
      <c r="E13" s="48"/>
      <c r="F13" s="33"/>
      <c r="G13" s="33"/>
      <c r="H13" s="33"/>
      <c r="I13" s="33"/>
      <c r="J13" s="33"/>
    </row>
    <row r="14" ht="20.1" customHeight="1" spans="1:10">
      <c r="A14" s="42" t="s">
        <v>1370</v>
      </c>
      <c r="B14" s="43"/>
      <c r="C14" s="44"/>
      <c r="D14" s="44"/>
      <c r="E14" s="45"/>
      <c r="F14" s="33"/>
      <c r="G14" s="33"/>
      <c r="H14" s="33"/>
      <c r="I14" s="33"/>
      <c r="J14" s="33"/>
    </row>
    <row r="15" ht="20.1" customHeight="1" spans="1:10">
      <c r="A15" s="42" t="s">
        <v>1371</v>
      </c>
      <c r="B15" s="43"/>
      <c r="C15" s="44"/>
      <c r="D15" s="44">
        <f t="shared" si="0"/>
        <v>0</v>
      </c>
      <c r="E15" s="45"/>
      <c r="F15" s="33"/>
      <c r="G15" s="33"/>
      <c r="H15" s="33"/>
      <c r="I15" s="33"/>
      <c r="J15" s="33"/>
    </row>
    <row r="16" ht="20.1" customHeight="1" spans="1:10">
      <c r="A16" s="42" t="s">
        <v>1372</v>
      </c>
      <c r="B16" s="43"/>
      <c r="C16" s="44"/>
      <c r="D16" s="44">
        <f t="shared" si="0"/>
        <v>0</v>
      </c>
      <c r="E16" s="45"/>
      <c r="F16" s="33"/>
      <c r="G16" s="33"/>
      <c r="H16" s="33"/>
      <c r="I16" s="33"/>
      <c r="J16" s="33"/>
    </row>
    <row r="17" ht="20.1" customHeight="1" spans="1:10">
      <c r="A17" s="42" t="s">
        <v>1373</v>
      </c>
      <c r="B17" s="43"/>
      <c r="C17" s="44"/>
      <c r="D17" s="44">
        <f t="shared" si="0"/>
        <v>0</v>
      </c>
      <c r="E17" s="45"/>
      <c r="F17" s="33"/>
      <c r="G17" s="33"/>
      <c r="H17" s="33"/>
      <c r="I17" s="33"/>
      <c r="J17" s="33"/>
    </row>
    <row r="18" ht="20.1" customHeight="1" spans="1:10">
      <c r="A18" s="49" t="s">
        <v>1374</v>
      </c>
      <c r="B18" s="50">
        <f>B6+B9+B13+B16+B17</f>
        <v>250</v>
      </c>
      <c r="C18" s="51">
        <f>C6+C9+C13+C16+C17</f>
        <v>114</v>
      </c>
      <c r="D18" s="51">
        <f t="shared" si="0"/>
        <v>-136</v>
      </c>
      <c r="E18" s="52">
        <f>(C18/B18-1)*100</f>
        <v>-54.4</v>
      </c>
      <c r="F18" s="53"/>
      <c r="G18" s="53"/>
      <c r="H18" s="53"/>
      <c r="I18" s="53"/>
      <c r="J18" s="53"/>
    </row>
    <row r="19" ht="20.1" customHeight="1" spans="1:10">
      <c r="A19" s="42" t="s">
        <v>1375</v>
      </c>
      <c r="B19" s="43">
        <v>12</v>
      </c>
      <c r="C19" s="44"/>
      <c r="D19" s="47">
        <f t="shared" si="0"/>
        <v>-12</v>
      </c>
      <c r="E19" s="45">
        <f>(C19/B19-1)*100</f>
        <v>-100</v>
      </c>
      <c r="F19" s="33"/>
      <c r="G19" s="33"/>
      <c r="H19" s="33"/>
      <c r="I19" s="33"/>
      <c r="J19" s="33"/>
    </row>
    <row r="20" ht="20.1" customHeight="1" spans="1:10">
      <c r="A20" s="42" t="s">
        <v>1376</v>
      </c>
      <c r="B20" s="43">
        <v>38</v>
      </c>
      <c r="C20" s="44">
        <v>49</v>
      </c>
      <c r="D20" s="47">
        <f t="shared" si="0"/>
        <v>11</v>
      </c>
      <c r="E20" s="45">
        <f>(C20/B20-1)*100</f>
        <v>28.9473684210526</v>
      </c>
      <c r="F20" s="33"/>
      <c r="G20" s="33"/>
      <c r="H20" s="33"/>
      <c r="I20" s="33"/>
      <c r="J20" s="33"/>
    </row>
    <row r="21" ht="20.1" customHeight="1" spans="1:10">
      <c r="A21" s="49" t="s">
        <v>143</v>
      </c>
      <c r="B21" s="50">
        <f>B18+B19+B20</f>
        <v>300</v>
      </c>
      <c r="C21" s="50">
        <f>C18+C19+C20</f>
        <v>163</v>
      </c>
      <c r="D21" s="51">
        <f t="shared" si="0"/>
        <v>-137</v>
      </c>
      <c r="E21" s="52">
        <f>(C21/B21-1)*100</f>
        <v>-45.6666666666667</v>
      </c>
      <c r="F21" s="53"/>
      <c r="G21" s="53"/>
      <c r="H21" s="53"/>
      <c r="I21" s="53"/>
      <c r="J21" s="53"/>
    </row>
    <row r="22" spans="1:10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>
      <c r="A23" s="55"/>
      <c r="B23" s="56"/>
      <c r="C23" s="56"/>
      <c r="D23" s="56"/>
      <c r="E23" s="55"/>
      <c r="F23" s="55"/>
      <c r="G23" s="55"/>
      <c r="H23" s="55"/>
      <c r="I23" s="55"/>
      <c r="J23" s="55"/>
    </row>
  </sheetData>
  <mergeCells count="7">
    <mergeCell ref="A1:E1"/>
    <mergeCell ref="A2:E2"/>
    <mergeCell ref="C3:E3"/>
    <mergeCell ref="D4:E4"/>
    <mergeCell ref="A3:A5"/>
    <mergeCell ref="B3:B5"/>
    <mergeCell ref="C4:C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SheetLayoutView="60" workbookViewId="0">
      <selection activeCell="A1" sqref="$A1:$XFD1048576"/>
    </sheetView>
  </sheetViews>
  <sheetFormatPr defaultColWidth="9" defaultRowHeight="14.25" outlineLevelCol="4"/>
  <cols>
    <col min="1" max="1" width="44.375" customWidth="1"/>
    <col min="2" max="2" width="11" customWidth="1"/>
    <col min="3" max="3" width="11.75" customWidth="1"/>
    <col min="4" max="4" width="12.75" customWidth="1"/>
    <col min="5" max="5" width="20.25" customWidth="1"/>
  </cols>
  <sheetData>
    <row r="1" ht="28.5" spans="1:5">
      <c r="A1" s="1" t="s">
        <v>1377</v>
      </c>
      <c r="B1" s="1"/>
      <c r="C1" s="1"/>
      <c r="D1" s="1"/>
      <c r="E1" s="1"/>
    </row>
    <row r="2" spans="1:5">
      <c r="A2" s="2" t="s">
        <v>1347</v>
      </c>
      <c r="B2" s="2"/>
      <c r="C2" s="2"/>
      <c r="D2" s="2"/>
      <c r="E2" s="2"/>
    </row>
    <row r="3" customHeight="1" spans="1:5">
      <c r="A3" s="3" t="s">
        <v>1348</v>
      </c>
      <c r="B3" s="4" t="s">
        <v>1349</v>
      </c>
      <c r="C3" s="5" t="s">
        <v>30</v>
      </c>
      <c r="D3" s="6"/>
      <c r="E3" s="7"/>
    </row>
    <row r="4" customHeight="1" spans="1:5">
      <c r="A4" s="3"/>
      <c r="B4" s="8"/>
      <c r="C4" s="9" t="s">
        <v>36</v>
      </c>
      <c r="D4" s="10" t="s">
        <v>37</v>
      </c>
      <c r="E4" s="11"/>
    </row>
    <row r="5" spans="1:5">
      <c r="A5" s="3"/>
      <c r="B5" s="12"/>
      <c r="C5" s="13"/>
      <c r="D5" s="14" t="s">
        <v>38</v>
      </c>
      <c r="E5" s="15" t="s">
        <v>39</v>
      </c>
    </row>
    <row r="6" ht="20.1" customHeight="1" spans="1:5">
      <c r="A6" s="16" t="s">
        <v>1378</v>
      </c>
      <c r="B6" s="17"/>
      <c r="C6" s="17"/>
      <c r="D6" s="17"/>
      <c r="E6" s="18"/>
    </row>
    <row r="7" ht="20.1" customHeight="1" spans="1:5">
      <c r="A7" s="19" t="s">
        <v>1379</v>
      </c>
      <c r="B7" s="17">
        <f>B8+B14+B18+B19</f>
        <v>1</v>
      </c>
      <c r="C7" s="20">
        <f>C8+C14+C18+C19</f>
        <v>0</v>
      </c>
      <c r="D7" s="20">
        <f>C7-B7</f>
        <v>-1</v>
      </c>
      <c r="E7" s="21">
        <f>(C7/B7-1)*100</f>
        <v>-100</v>
      </c>
    </row>
    <row r="8" ht="20.1" customHeight="1" spans="1:5">
      <c r="A8" s="19" t="s">
        <v>1380</v>
      </c>
      <c r="B8" s="17">
        <f>SUM(B9:B13)</f>
        <v>1</v>
      </c>
      <c r="C8" s="20"/>
      <c r="D8" s="20"/>
      <c r="E8" s="18"/>
    </row>
    <row r="9" ht="20.1" customHeight="1" spans="1:5">
      <c r="A9" s="19" t="s">
        <v>1381</v>
      </c>
      <c r="B9" s="17"/>
      <c r="C9" s="20"/>
      <c r="D9" s="20"/>
      <c r="E9" s="18"/>
    </row>
    <row r="10" ht="20.1" customHeight="1" spans="1:5">
      <c r="A10" s="16" t="s">
        <v>1382</v>
      </c>
      <c r="B10" s="17"/>
      <c r="C10" s="20"/>
      <c r="D10" s="20"/>
      <c r="E10" s="18"/>
    </row>
    <row r="11" ht="20.1" customHeight="1" spans="1:5">
      <c r="A11" s="16" t="s">
        <v>1383</v>
      </c>
      <c r="B11" s="17">
        <v>1</v>
      </c>
      <c r="C11" s="20"/>
      <c r="D11" s="20"/>
      <c r="E11" s="18"/>
    </row>
    <row r="12" ht="20.1" customHeight="1" spans="1:5">
      <c r="A12" s="16" t="s">
        <v>1384</v>
      </c>
      <c r="B12" s="17"/>
      <c r="C12" s="20"/>
      <c r="D12" s="20"/>
      <c r="E12" s="21"/>
    </row>
    <row r="13" ht="20.1" customHeight="1" spans="1:5">
      <c r="A13" s="19" t="s">
        <v>1385</v>
      </c>
      <c r="B13" s="17"/>
      <c r="C13" s="20"/>
      <c r="D13" s="20"/>
      <c r="E13" s="21"/>
    </row>
    <row r="14" ht="20.1" customHeight="1" spans="1:5">
      <c r="A14" s="19" t="s">
        <v>1386</v>
      </c>
      <c r="B14" s="17">
        <f>SUM(B15:B17)</f>
        <v>0</v>
      </c>
      <c r="C14" s="20">
        <f>SUM(C15:C17)</f>
        <v>0</v>
      </c>
      <c r="D14" s="20">
        <f>C14-B14</f>
        <v>0</v>
      </c>
      <c r="E14" s="21" t="e">
        <f>(C14/B14-1)*100</f>
        <v>#DIV/0!</v>
      </c>
    </row>
    <row r="15" ht="20.1" customHeight="1" spans="1:5">
      <c r="A15" s="19" t="s">
        <v>1387</v>
      </c>
      <c r="B15" s="17"/>
      <c r="C15" s="20"/>
      <c r="D15" s="20"/>
      <c r="E15" s="21"/>
    </row>
    <row r="16" ht="20.1" customHeight="1" spans="1:5">
      <c r="A16" s="16" t="s">
        <v>1388</v>
      </c>
      <c r="B16" s="17"/>
      <c r="C16" s="20"/>
      <c r="D16" s="20"/>
      <c r="E16" s="21"/>
    </row>
    <row r="17" ht="20.1" customHeight="1" spans="1:5">
      <c r="A17" s="19" t="s">
        <v>1389</v>
      </c>
      <c r="B17" s="17"/>
      <c r="C17" s="20"/>
      <c r="D17" s="20">
        <f>C17-B17</f>
        <v>0</v>
      </c>
      <c r="E17" s="21" t="e">
        <f>(C17/B17-1)*100</f>
        <v>#DIV/0!</v>
      </c>
    </row>
    <row r="18" ht="20.1" customHeight="1" spans="1:5">
      <c r="A18" s="19" t="s">
        <v>1390</v>
      </c>
      <c r="B18" s="17"/>
      <c r="C18" s="22"/>
      <c r="D18" s="20"/>
      <c r="E18" s="21"/>
    </row>
    <row r="19" ht="20.1" customHeight="1" spans="1:5">
      <c r="A19" s="19" t="s">
        <v>1391</v>
      </c>
      <c r="B19" s="17"/>
      <c r="C19" s="20"/>
      <c r="D19" s="20"/>
      <c r="E19" s="21"/>
    </row>
    <row r="20" ht="20.1" customHeight="1" spans="1:5">
      <c r="A20" s="23" t="s">
        <v>1392</v>
      </c>
      <c r="B20" s="17"/>
      <c r="C20" s="20"/>
      <c r="D20" s="20"/>
      <c r="E20" s="21"/>
    </row>
    <row r="21" ht="20.1" customHeight="1" spans="1:5">
      <c r="A21" s="19" t="s">
        <v>1393</v>
      </c>
      <c r="B21" s="17">
        <f>SUM(B22:B24)</f>
        <v>299</v>
      </c>
      <c r="C21" s="17">
        <f>SUM(C22:C24)</f>
        <v>163</v>
      </c>
      <c r="D21" s="20">
        <f>C21-B21</f>
        <v>-136</v>
      </c>
      <c r="E21" s="21">
        <f>(C21/B21-1)*100</f>
        <v>-45.4849498327759</v>
      </c>
    </row>
    <row r="22" ht="20.1" customHeight="1" spans="1:5">
      <c r="A22" s="19" t="s">
        <v>1394</v>
      </c>
      <c r="B22" s="17"/>
      <c r="C22" s="20"/>
      <c r="D22" s="20">
        <f>C22-B22</f>
        <v>0</v>
      </c>
      <c r="E22" s="21" t="e">
        <f>(C22/B22-1)*100</f>
        <v>#DIV/0!</v>
      </c>
    </row>
    <row r="23" ht="20.1" customHeight="1" spans="1:5">
      <c r="A23" s="19" t="s">
        <v>1395</v>
      </c>
      <c r="B23" s="17">
        <v>250</v>
      </c>
      <c r="C23" s="22">
        <v>114</v>
      </c>
      <c r="D23" s="20">
        <f>C23-B23</f>
        <v>-136</v>
      </c>
      <c r="E23" s="21">
        <f>(C23/B23-1)*100</f>
        <v>-54.4</v>
      </c>
    </row>
    <row r="24" ht="20.1" customHeight="1" spans="1:5">
      <c r="A24" s="24" t="s">
        <v>1396</v>
      </c>
      <c r="B24" s="17">
        <v>49</v>
      </c>
      <c r="C24" s="20">
        <v>49</v>
      </c>
      <c r="D24" s="20">
        <f>C24-B24</f>
        <v>0</v>
      </c>
      <c r="E24" s="21">
        <f>(C24/B24-1)*100</f>
        <v>0</v>
      </c>
    </row>
    <row r="25" ht="20.1" customHeight="1" spans="1:5">
      <c r="A25" s="25"/>
      <c r="B25" s="17"/>
      <c r="C25" s="20"/>
      <c r="D25" s="20"/>
      <c r="E25" s="21"/>
    </row>
    <row r="26" ht="20.1" customHeight="1" spans="1:5">
      <c r="A26" s="26" t="s">
        <v>1341</v>
      </c>
      <c r="B26" s="27">
        <f>B6+B7+B21</f>
        <v>300</v>
      </c>
      <c r="C26" s="28">
        <f>C6+C7+C21</f>
        <v>163</v>
      </c>
      <c r="D26" s="28">
        <f>C26-B26</f>
        <v>-137</v>
      </c>
      <c r="E26" s="29">
        <f>(C26/B26-1)*100</f>
        <v>-45.6666666666667</v>
      </c>
    </row>
    <row r="27" ht="18.75" spans="1:5">
      <c r="A27" s="30"/>
      <c r="B27" s="30"/>
      <c r="C27" s="30"/>
      <c r="D27" s="31"/>
      <c r="E27" s="30"/>
    </row>
  </sheetData>
  <mergeCells count="7">
    <mergeCell ref="A1:E1"/>
    <mergeCell ref="A2:E2"/>
    <mergeCell ref="C3:E3"/>
    <mergeCell ref="D4:E4"/>
    <mergeCell ref="A3:A5"/>
    <mergeCell ref="B3:B5"/>
    <mergeCell ref="C4:C5"/>
  </mergeCell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A1" sqref="A1:E1"/>
    </sheetView>
  </sheetViews>
  <sheetFormatPr defaultColWidth="9" defaultRowHeight="14.25" outlineLevelCol="4"/>
  <cols>
    <col min="1" max="1" width="44.375" customWidth="1"/>
    <col min="2" max="2" width="11" customWidth="1"/>
    <col min="3" max="3" width="11.75" customWidth="1"/>
    <col min="4" max="4" width="12.75" customWidth="1"/>
    <col min="5" max="5" width="20.25" customWidth="1"/>
  </cols>
  <sheetData>
    <row r="1" ht="28.5" spans="1:5">
      <c r="A1" s="1" t="s">
        <v>1397</v>
      </c>
      <c r="B1" s="1"/>
      <c r="C1" s="1"/>
      <c r="D1" s="1"/>
      <c r="E1" s="1"/>
    </row>
    <row r="2" spans="1:5">
      <c r="A2" s="2" t="s">
        <v>1347</v>
      </c>
      <c r="B2" s="2"/>
      <c r="C2" s="2"/>
      <c r="D2" s="2"/>
      <c r="E2" s="2"/>
    </row>
    <row r="3" customHeight="1" spans="1:5">
      <c r="A3" s="3" t="s">
        <v>1348</v>
      </c>
      <c r="B3" s="4" t="s">
        <v>1349</v>
      </c>
      <c r="C3" s="5" t="s">
        <v>30</v>
      </c>
      <c r="D3" s="6"/>
      <c r="E3" s="7"/>
    </row>
    <row r="4" customHeight="1" spans="1:5">
      <c r="A4" s="3"/>
      <c r="B4" s="8"/>
      <c r="C4" s="9" t="s">
        <v>36</v>
      </c>
      <c r="D4" s="10" t="s">
        <v>37</v>
      </c>
      <c r="E4" s="11"/>
    </row>
    <row r="5" spans="1:5">
      <c r="A5" s="3"/>
      <c r="B5" s="12"/>
      <c r="C5" s="13"/>
      <c r="D5" s="14" t="s">
        <v>38</v>
      </c>
      <c r="E5" s="15" t="s">
        <v>39</v>
      </c>
    </row>
    <row r="6" ht="20.1" customHeight="1" spans="1:5">
      <c r="A6" s="16" t="s">
        <v>1378</v>
      </c>
      <c r="B6" s="17"/>
      <c r="C6" s="17"/>
      <c r="D6" s="17"/>
      <c r="E6" s="18"/>
    </row>
    <row r="7" ht="20.1" customHeight="1" spans="1:5">
      <c r="A7" s="19" t="s">
        <v>1379</v>
      </c>
      <c r="B7" s="17">
        <f>B8+B14+B18+B19</f>
        <v>1</v>
      </c>
      <c r="C7" s="20">
        <f>C8+C14+C18+C19</f>
        <v>0</v>
      </c>
      <c r="D7" s="20">
        <f>C7-B7</f>
        <v>-1</v>
      </c>
      <c r="E7" s="21">
        <f>(C7/B7-1)*100</f>
        <v>-100</v>
      </c>
    </row>
    <row r="8" ht="20.1" customHeight="1" spans="1:5">
      <c r="A8" s="19" t="s">
        <v>1380</v>
      </c>
      <c r="B8" s="17">
        <f>SUM(B9:B13)</f>
        <v>1</v>
      </c>
      <c r="C8" s="20"/>
      <c r="D8" s="20"/>
      <c r="E8" s="18"/>
    </row>
    <row r="9" ht="20.1" customHeight="1" spans="1:5">
      <c r="A9" s="19" t="s">
        <v>1381</v>
      </c>
      <c r="B9" s="17"/>
      <c r="C9" s="20"/>
      <c r="D9" s="20"/>
      <c r="E9" s="18"/>
    </row>
    <row r="10" ht="20.1" customHeight="1" spans="1:5">
      <c r="A10" s="16" t="s">
        <v>1382</v>
      </c>
      <c r="B10" s="17"/>
      <c r="C10" s="20"/>
      <c r="D10" s="20"/>
      <c r="E10" s="18"/>
    </row>
    <row r="11" ht="20.1" customHeight="1" spans="1:5">
      <c r="A11" s="16" t="s">
        <v>1383</v>
      </c>
      <c r="B11" s="17">
        <v>1</v>
      </c>
      <c r="C11" s="20"/>
      <c r="D11" s="20"/>
      <c r="E11" s="18"/>
    </row>
    <row r="12" ht="20.1" customHeight="1" spans="1:5">
      <c r="A12" s="16" t="s">
        <v>1384</v>
      </c>
      <c r="B12" s="17"/>
      <c r="C12" s="20"/>
      <c r="D12" s="20"/>
      <c r="E12" s="21"/>
    </row>
    <row r="13" ht="20.1" customHeight="1" spans="1:5">
      <c r="A13" s="19" t="s">
        <v>1385</v>
      </c>
      <c r="B13" s="17"/>
      <c r="C13" s="20"/>
      <c r="D13" s="20"/>
      <c r="E13" s="21"/>
    </row>
    <row r="14" ht="20.1" customHeight="1" spans="1:5">
      <c r="A14" s="19" t="s">
        <v>1386</v>
      </c>
      <c r="B14" s="17">
        <f>SUM(B15:B17)</f>
        <v>0</v>
      </c>
      <c r="C14" s="20">
        <f>SUM(C15:C17)</f>
        <v>0</v>
      </c>
      <c r="D14" s="20">
        <f>C14-B14</f>
        <v>0</v>
      </c>
      <c r="E14" s="21" t="e">
        <f>(C14/B14-1)*100</f>
        <v>#DIV/0!</v>
      </c>
    </row>
    <row r="15" ht="20.1" customHeight="1" spans="1:5">
      <c r="A15" s="19" t="s">
        <v>1387</v>
      </c>
      <c r="B15" s="17"/>
      <c r="C15" s="20"/>
      <c r="D15" s="20"/>
      <c r="E15" s="21"/>
    </row>
    <row r="16" ht="20.1" customHeight="1" spans="1:5">
      <c r="A16" s="16" t="s">
        <v>1388</v>
      </c>
      <c r="B16" s="17"/>
      <c r="C16" s="20"/>
      <c r="D16" s="20"/>
      <c r="E16" s="21"/>
    </row>
    <row r="17" ht="20.1" customHeight="1" spans="1:5">
      <c r="A17" s="19" t="s">
        <v>1389</v>
      </c>
      <c r="B17" s="17"/>
      <c r="C17" s="20"/>
      <c r="D17" s="20">
        <f t="shared" ref="D17:D24" si="0">C17-B17</f>
        <v>0</v>
      </c>
      <c r="E17" s="21" t="e">
        <f t="shared" ref="E17:E24" si="1">(C17/B17-1)*100</f>
        <v>#DIV/0!</v>
      </c>
    </row>
    <row r="18" ht="20.1" customHeight="1" spans="1:5">
      <c r="A18" s="19" t="s">
        <v>1390</v>
      </c>
      <c r="B18" s="17"/>
      <c r="C18" s="22"/>
      <c r="D18" s="20"/>
      <c r="E18" s="21"/>
    </row>
    <row r="19" ht="20.1" customHeight="1" spans="1:5">
      <c r="A19" s="19" t="s">
        <v>1391</v>
      </c>
      <c r="B19" s="17"/>
      <c r="C19" s="20"/>
      <c r="D19" s="20"/>
      <c r="E19" s="21"/>
    </row>
    <row r="20" ht="20.1" customHeight="1" spans="1:5">
      <c r="A20" s="23" t="s">
        <v>1392</v>
      </c>
      <c r="B20" s="17"/>
      <c r="C20" s="20"/>
      <c r="D20" s="20"/>
      <c r="E20" s="21"/>
    </row>
    <row r="21" ht="20.1" customHeight="1" spans="1:5">
      <c r="A21" s="19" t="s">
        <v>1393</v>
      </c>
      <c r="B21" s="17">
        <f>SUM(B22:B24)</f>
        <v>299</v>
      </c>
      <c r="C21" s="17">
        <f>SUM(C22:C24)</f>
        <v>163</v>
      </c>
      <c r="D21" s="20">
        <f t="shared" si="0"/>
        <v>-136</v>
      </c>
      <c r="E21" s="21">
        <f t="shared" si="1"/>
        <v>-45.4849498327759</v>
      </c>
    </row>
    <row r="22" ht="20.1" customHeight="1" spans="1:5">
      <c r="A22" s="19" t="s">
        <v>1394</v>
      </c>
      <c r="B22" s="17"/>
      <c r="C22" s="20"/>
      <c r="D22" s="20">
        <f t="shared" si="0"/>
        <v>0</v>
      </c>
      <c r="E22" s="21" t="e">
        <f t="shared" si="1"/>
        <v>#DIV/0!</v>
      </c>
    </row>
    <row r="23" ht="20.1" customHeight="1" spans="1:5">
      <c r="A23" s="19" t="s">
        <v>1395</v>
      </c>
      <c r="B23" s="17">
        <v>250</v>
      </c>
      <c r="C23" s="22">
        <v>114</v>
      </c>
      <c r="D23" s="20">
        <f t="shared" si="0"/>
        <v>-136</v>
      </c>
      <c r="E23" s="21">
        <f t="shared" si="1"/>
        <v>-54.4</v>
      </c>
    </row>
    <row r="24" ht="20.1" customHeight="1" spans="1:5">
      <c r="A24" s="24" t="s">
        <v>1396</v>
      </c>
      <c r="B24" s="17">
        <v>49</v>
      </c>
      <c r="C24" s="20">
        <v>49</v>
      </c>
      <c r="D24" s="20">
        <f t="shared" si="0"/>
        <v>0</v>
      </c>
      <c r="E24" s="21">
        <f t="shared" si="1"/>
        <v>0</v>
      </c>
    </row>
    <row r="25" ht="20.1" customHeight="1" spans="1:5">
      <c r="A25" s="25"/>
      <c r="B25" s="17"/>
      <c r="C25" s="20"/>
      <c r="D25" s="20"/>
      <c r="E25" s="21"/>
    </row>
    <row r="26" ht="20.1" customHeight="1" spans="1:5">
      <c r="A26" s="26" t="s">
        <v>1341</v>
      </c>
      <c r="B26" s="27">
        <f>B6+B7+B21</f>
        <v>300</v>
      </c>
      <c r="C26" s="28">
        <f>C6+C7+C21</f>
        <v>163</v>
      </c>
      <c r="D26" s="28">
        <f>C26-B26</f>
        <v>-137</v>
      </c>
      <c r="E26" s="29">
        <f>(C26/B26-1)*100</f>
        <v>-45.6666666666667</v>
      </c>
    </row>
    <row r="27" ht="18.75" spans="1:5">
      <c r="A27" s="30"/>
      <c r="B27" s="30"/>
      <c r="C27" s="30"/>
      <c r="D27" s="31"/>
      <c r="E27" s="30"/>
    </row>
  </sheetData>
  <mergeCells count="7">
    <mergeCell ref="A1:E1"/>
    <mergeCell ref="A2:E2"/>
    <mergeCell ref="C3:E3"/>
    <mergeCell ref="D4:E4"/>
    <mergeCell ref="A3:A5"/>
    <mergeCell ref="B3:B5"/>
    <mergeCell ref="C4:C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G3" sqref="G3"/>
    </sheetView>
  </sheetViews>
  <sheetFormatPr defaultColWidth="9" defaultRowHeight="13.5" outlineLevelCol="6"/>
  <cols>
    <col min="1" max="16384" width="9" style="361"/>
  </cols>
  <sheetData>
    <row r="1" s="361" customFormat="1" ht="25.5" customHeight="1" spans="1:7">
      <c r="A1" s="362" t="s">
        <v>3</v>
      </c>
      <c r="B1" s="363"/>
      <c r="C1" s="363"/>
      <c r="D1" s="363"/>
      <c r="E1" s="363"/>
      <c r="F1" s="363"/>
      <c r="G1" s="363"/>
    </row>
    <row r="2" s="361" customFormat="1" ht="25.5" customHeight="1" spans="1:1">
      <c r="A2" s="364" t="s">
        <v>4</v>
      </c>
    </row>
    <row r="3" s="361" customFormat="1" ht="25.5" customHeight="1" spans="2:2">
      <c r="B3" s="361" t="s">
        <v>5</v>
      </c>
    </row>
    <row r="4" s="361" customFormat="1" ht="25.5" customHeight="1" spans="2:2">
      <c r="B4" s="361" t="s">
        <v>6</v>
      </c>
    </row>
    <row r="5" s="361" customFormat="1" ht="25.5" customHeight="1" spans="2:2">
      <c r="B5" s="361" t="s">
        <v>7</v>
      </c>
    </row>
    <row r="6" s="361" customFormat="1" ht="25.5" customHeight="1" spans="2:2">
      <c r="B6" s="361" t="s">
        <v>8</v>
      </c>
    </row>
    <row r="7" s="361" customFormat="1" ht="25.5" customHeight="1" spans="2:2">
      <c r="B7" s="361" t="s">
        <v>9</v>
      </c>
    </row>
    <row r="8" s="361" customFormat="1" ht="25.5" customHeight="1" spans="2:2">
      <c r="B8" s="361" t="s">
        <v>10</v>
      </c>
    </row>
    <row r="9" s="361" customFormat="1" ht="25.5" customHeight="1" spans="1:1">
      <c r="A9" s="364" t="s">
        <v>11</v>
      </c>
    </row>
    <row r="10" s="361" customFormat="1" ht="25.5" customHeight="1" spans="2:2">
      <c r="B10" s="361" t="s">
        <v>12</v>
      </c>
    </row>
    <row r="11" s="361" customFormat="1" ht="25.5" customHeight="1" spans="2:2">
      <c r="B11" s="361" t="s">
        <v>13</v>
      </c>
    </row>
    <row r="12" s="361" customFormat="1" ht="25.5" customHeight="1" spans="2:2">
      <c r="B12" s="361" t="s">
        <v>14</v>
      </c>
    </row>
    <row r="13" s="361" customFormat="1" ht="25.5" customHeight="1" spans="2:2">
      <c r="B13" s="361" t="s">
        <v>15</v>
      </c>
    </row>
    <row r="14" s="361" customFormat="1" ht="25.5" customHeight="1" spans="2:2">
      <c r="B14" s="361" t="s">
        <v>16</v>
      </c>
    </row>
    <row r="15" s="361" customFormat="1" ht="25.5" customHeight="1" spans="1:1">
      <c r="A15" s="364" t="s">
        <v>17</v>
      </c>
    </row>
    <row r="16" s="361" customFormat="1" ht="25.5" customHeight="1" spans="2:2">
      <c r="B16" s="361" t="s">
        <v>18</v>
      </c>
    </row>
    <row r="17" s="361" customFormat="1" ht="25.5" customHeight="1" spans="2:2">
      <c r="B17" s="361" t="s">
        <v>19</v>
      </c>
    </row>
    <row r="18" s="361" customFormat="1" ht="25.5" customHeight="1" spans="2:2">
      <c r="B18" s="361" t="s">
        <v>20</v>
      </c>
    </row>
    <row r="19" s="361" customFormat="1" ht="25.5" customHeight="1" spans="1:1">
      <c r="A19" s="364" t="s">
        <v>21</v>
      </c>
    </row>
    <row r="20" s="361" customFormat="1" ht="25.5" customHeight="1" spans="2:2">
      <c r="B20" s="361" t="s">
        <v>22</v>
      </c>
    </row>
    <row r="21" s="361" customFormat="1" ht="25.5" customHeight="1" spans="2:2">
      <c r="B21" s="361" t="s">
        <v>23</v>
      </c>
    </row>
    <row r="22" s="361" customFormat="1" ht="25.5" customHeight="1" spans="2:2">
      <c r="B22" s="361" t="s">
        <v>24</v>
      </c>
    </row>
  </sheetData>
  <mergeCells count="1">
    <mergeCell ref="A1:B1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" workbookViewId="0">
      <selection activeCell="E12" sqref="E12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0"/>
  <sheetViews>
    <sheetView showZeros="0" zoomScaleSheetLayoutView="60" workbookViewId="0">
      <pane xSplit="1" ySplit="5" topLeftCell="B83" activePane="bottomRight" state="frozen"/>
      <selection/>
      <selection pane="topRight"/>
      <selection pane="bottomLeft"/>
      <selection pane="bottomRight" activeCell="H43" sqref="H43"/>
    </sheetView>
  </sheetViews>
  <sheetFormatPr defaultColWidth="9" defaultRowHeight="14.25"/>
  <cols>
    <col min="1" max="1" width="43.75" style="208" customWidth="1"/>
    <col min="2" max="2" width="17" style="208" customWidth="1"/>
    <col min="3" max="3" width="13.5" style="208" customWidth="1"/>
    <col min="4" max="4" width="15" style="208" customWidth="1"/>
    <col min="5" max="5" width="10.125" style="208" customWidth="1"/>
    <col min="6" max="6" width="11.625" style="208" customWidth="1"/>
    <col min="7" max="7" width="10.5" style="208" customWidth="1"/>
    <col min="8" max="8" width="10.25" style="208" customWidth="1"/>
    <col min="9" max="9" width="11.5" style="208" customWidth="1"/>
    <col min="10" max="10" width="11.875" style="208" customWidth="1"/>
    <col min="11" max="16384" width="9" style="208"/>
  </cols>
  <sheetData>
    <row r="1" ht="24" spans="1:21">
      <c r="A1" s="186" t="s">
        <v>25</v>
      </c>
      <c r="B1" s="186"/>
      <c r="C1" s="186"/>
      <c r="D1" s="186"/>
      <c r="E1" s="186"/>
      <c r="F1" s="186"/>
      <c r="G1" s="186"/>
      <c r="H1" s="186"/>
      <c r="I1" s="186"/>
      <c r="J1" s="186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>
      <c r="A2" s="187"/>
      <c r="B2" s="187"/>
      <c r="C2" s="188"/>
      <c r="D2" s="188"/>
      <c r="E2" s="188"/>
      <c r="F2" s="188"/>
      <c r="G2" s="188"/>
      <c r="H2" s="188"/>
      <c r="I2" s="219" t="s">
        <v>26</v>
      </c>
      <c r="J2" s="219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1:21">
      <c r="A3" s="189" t="s">
        <v>27</v>
      </c>
      <c r="B3" s="189" t="s">
        <v>28</v>
      </c>
      <c r="C3" s="189" t="s">
        <v>29</v>
      </c>
      <c r="D3" s="189"/>
      <c r="E3" s="189"/>
      <c r="F3" s="189"/>
      <c r="G3" s="189"/>
      <c r="H3" s="189" t="s">
        <v>30</v>
      </c>
      <c r="I3" s="189"/>
      <c r="J3" s="189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1:21">
      <c r="A4" s="189"/>
      <c r="B4" s="190" t="s">
        <v>31</v>
      </c>
      <c r="C4" s="189" t="s">
        <v>32</v>
      </c>
      <c r="D4" s="189" t="s">
        <v>33</v>
      </c>
      <c r="E4" s="189" t="s">
        <v>34</v>
      </c>
      <c r="F4" s="189" t="s">
        <v>35</v>
      </c>
      <c r="G4" s="189"/>
      <c r="H4" s="189" t="s">
        <v>36</v>
      </c>
      <c r="I4" s="189" t="s">
        <v>37</v>
      </c>
      <c r="J4" s="189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</row>
    <row r="5" spans="1:21">
      <c r="A5" s="189"/>
      <c r="B5" s="191"/>
      <c r="C5" s="189"/>
      <c r="D5" s="189"/>
      <c r="E5" s="189"/>
      <c r="F5" s="189" t="s">
        <v>38</v>
      </c>
      <c r="G5" s="189" t="s">
        <v>39</v>
      </c>
      <c r="H5" s="189"/>
      <c r="I5" s="189" t="s">
        <v>38</v>
      </c>
      <c r="J5" s="189" t="s">
        <v>39</v>
      </c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</row>
    <row r="6" spans="1:21">
      <c r="A6" s="344" t="s">
        <v>40</v>
      </c>
      <c r="B6" s="345">
        <f>SUM(B7:B23)</f>
        <v>30404</v>
      </c>
      <c r="C6" s="345">
        <f>SUM(C7:C23)</f>
        <v>42300</v>
      </c>
      <c r="D6" s="345">
        <f>SUM(D7:D23)</f>
        <v>38950</v>
      </c>
      <c r="E6" s="198">
        <f>D6/C6*100</f>
        <v>92.080378250591</v>
      </c>
      <c r="F6" s="199">
        <f>D6-B6</f>
        <v>8546</v>
      </c>
      <c r="G6" s="198">
        <f>(D6/B6-1)*100</f>
        <v>28.1081436653072</v>
      </c>
      <c r="H6" s="345">
        <f>SUM(H7:H23)</f>
        <v>41401</v>
      </c>
      <c r="I6" s="214">
        <f t="shared" ref="I6:I11" si="0">H6-D6</f>
        <v>2451</v>
      </c>
      <c r="J6" s="222">
        <f>(H6/D6-1)*100</f>
        <v>6.29268292682927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</row>
    <row r="7" spans="1:21">
      <c r="A7" s="346" t="s">
        <v>41</v>
      </c>
      <c r="B7" s="347">
        <v>7843</v>
      </c>
      <c r="C7" s="347">
        <v>19200</v>
      </c>
      <c r="D7" s="347">
        <v>17534</v>
      </c>
      <c r="E7" s="198">
        <f>D7/C7*100</f>
        <v>91.3229166666667</v>
      </c>
      <c r="F7" s="199">
        <f>D7-B7</f>
        <v>9691</v>
      </c>
      <c r="G7" s="198">
        <f>(D7/B7-1)*100</f>
        <v>123.562412342216</v>
      </c>
      <c r="H7" s="347">
        <v>19940</v>
      </c>
      <c r="I7" s="214">
        <f t="shared" si="0"/>
        <v>2406</v>
      </c>
      <c r="J7" s="222">
        <f>(H7/D7-1)*100</f>
        <v>13.7219117143835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</row>
    <row r="8" spans="1:21">
      <c r="A8" s="346" t="s">
        <v>42</v>
      </c>
      <c r="B8" s="347"/>
      <c r="C8" s="347"/>
      <c r="D8" s="347"/>
      <c r="E8" s="198"/>
      <c r="F8" s="199"/>
      <c r="G8" s="198"/>
      <c r="H8" s="347"/>
      <c r="I8" s="214">
        <f t="shared" si="0"/>
        <v>0</v>
      </c>
      <c r="J8" s="222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</row>
    <row r="9" spans="1:21">
      <c r="A9" s="346" t="s">
        <v>43</v>
      </c>
      <c r="B9" s="347">
        <v>4268</v>
      </c>
      <c r="C9" s="347">
        <v>3501</v>
      </c>
      <c r="D9" s="347">
        <v>3783</v>
      </c>
      <c r="E9" s="198">
        <f>D9/C9*100</f>
        <v>108.054841473865</v>
      </c>
      <c r="F9" s="199">
        <f>D9-B9</f>
        <v>-485</v>
      </c>
      <c r="G9" s="198">
        <f>(D9/B9-1)*100</f>
        <v>-11.3636363636364</v>
      </c>
      <c r="H9" s="347">
        <v>3600</v>
      </c>
      <c r="I9" s="214">
        <f t="shared" si="0"/>
        <v>-183</v>
      </c>
      <c r="J9" s="222">
        <f>(H9/D9-1)*100</f>
        <v>-4.83743061062649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</row>
    <row r="10" spans="1:21">
      <c r="A10" s="346" t="s">
        <v>44</v>
      </c>
      <c r="B10" s="347"/>
      <c r="C10" s="347"/>
      <c r="D10" s="347"/>
      <c r="E10" s="198"/>
      <c r="F10" s="199"/>
      <c r="G10" s="198"/>
      <c r="H10" s="347"/>
      <c r="I10" s="214">
        <f t="shared" si="0"/>
        <v>0</v>
      </c>
      <c r="J10" s="222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</row>
    <row r="11" spans="1:21">
      <c r="A11" s="346" t="s">
        <v>45</v>
      </c>
      <c r="B11" s="155">
        <v>1251</v>
      </c>
      <c r="C11" s="155">
        <v>975</v>
      </c>
      <c r="D11" s="155">
        <v>1388</v>
      </c>
      <c r="E11" s="198">
        <f>D11/C11*100</f>
        <v>142.358974358974</v>
      </c>
      <c r="F11" s="199">
        <f>D11-B11</f>
        <v>137</v>
      </c>
      <c r="G11" s="198">
        <f>(D11/B11-1)*100</f>
        <v>10.951239008793</v>
      </c>
      <c r="H11" s="155">
        <v>900</v>
      </c>
      <c r="I11" s="214">
        <f t="shared" si="0"/>
        <v>-488</v>
      </c>
      <c r="J11" s="222">
        <f>(H11/D11-1)*100</f>
        <v>-35.1585014409222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</row>
    <row r="12" spans="1:21">
      <c r="A12" s="346" t="s">
        <v>46</v>
      </c>
      <c r="B12" s="155">
        <v>359</v>
      </c>
      <c r="C12" s="155">
        <v>500</v>
      </c>
      <c r="D12" s="155">
        <v>347</v>
      </c>
      <c r="E12" s="198">
        <f t="shared" ref="E12:E35" si="1">D12/C12*100</f>
        <v>69.4</v>
      </c>
      <c r="F12" s="199">
        <f t="shared" ref="F12:F44" si="2">D12-B12</f>
        <v>-12</v>
      </c>
      <c r="G12" s="198">
        <f t="shared" ref="G12:G44" si="3">(D12/B12-1)*100</f>
        <v>-3.34261838440112</v>
      </c>
      <c r="H12" s="155">
        <v>300</v>
      </c>
      <c r="I12" s="214">
        <f t="shared" ref="I12:I44" si="4">H12-D12</f>
        <v>-47</v>
      </c>
      <c r="J12" s="222">
        <f t="shared" ref="J12:J44" si="5">(H12/D12-1)*100</f>
        <v>-13.5446685878963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</row>
    <row r="13" spans="1:21">
      <c r="A13" s="346" t="s">
        <v>47</v>
      </c>
      <c r="B13" s="155">
        <v>2213</v>
      </c>
      <c r="C13" s="155">
        <v>2500</v>
      </c>
      <c r="D13" s="155">
        <v>2365</v>
      </c>
      <c r="E13" s="198">
        <f t="shared" si="1"/>
        <v>94.6</v>
      </c>
      <c r="F13" s="199">
        <f t="shared" si="2"/>
        <v>152</v>
      </c>
      <c r="G13" s="198">
        <f t="shared" si="3"/>
        <v>6.86850429281518</v>
      </c>
      <c r="H13" s="155">
        <v>2500</v>
      </c>
      <c r="I13" s="214">
        <f t="shared" si="4"/>
        <v>135</v>
      </c>
      <c r="J13" s="222">
        <f t="shared" si="5"/>
        <v>5.70824524312896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</row>
    <row r="14" spans="1:21">
      <c r="A14" s="346" t="s">
        <v>48</v>
      </c>
      <c r="B14" s="155">
        <v>3229</v>
      </c>
      <c r="C14" s="155">
        <v>3200</v>
      </c>
      <c r="D14" s="155">
        <v>2778</v>
      </c>
      <c r="E14" s="198">
        <f t="shared" si="1"/>
        <v>86.8125</v>
      </c>
      <c r="F14" s="199">
        <f t="shared" si="2"/>
        <v>-451</v>
      </c>
      <c r="G14" s="198">
        <f t="shared" si="3"/>
        <v>-13.9671724992258</v>
      </c>
      <c r="H14" s="155">
        <v>1750</v>
      </c>
      <c r="I14" s="214">
        <f t="shared" si="4"/>
        <v>-1028</v>
      </c>
      <c r="J14" s="222">
        <f t="shared" si="5"/>
        <v>-37.0050395968323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</row>
    <row r="15" spans="1:21">
      <c r="A15" s="346" t="s">
        <v>49</v>
      </c>
      <c r="B15" s="155">
        <v>1057</v>
      </c>
      <c r="C15" s="155">
        <v>1200</v>
      </c>
      <c r="D15" s="155">
        <v>1173</v>
      </c>
      <c r="E15" s="198">
        <f t="shared" si="1"/>
        <v>97.75</v>
      </c>
      <c r="F15" s="199">
        <f t="shared" si="2"/>
        <v>116</v>
      </c>
      <c r="G15" s="198">
        <f t="shared" si="3"/>
        <v>10.9744560075686</v>
      </c>
      <c r="H15" s="155">
        <v>600</v>
      </c>
      <c r="I15" s="214">
        <f t="shared" si="4"/>
        <v>-573</v>
      </c>
      <c r="J15" s="222">
        <f t="shared" si="5"/>
        <v>-48.849104859335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</row>
    <row r="16" spans="1:21">
      <c r="A16" s="346" t="s">
        <v>50</v>
      </c>
      <c r="B16" s="155">
        <v>1865</v>
      </c>
      <c r="C16" s="155">
        <v>1900</v>
      </c>
      <c r="D16" s="155">
        <v>1167</v>
      </c>
      <c r="E16" s="198">
        <f t="shared" si="1"/>
        <v>61.4210526315789</v>
      </c>
      <c r="F16" s="199">
        <f t="shared" si="2"/>
        <v>-698</v>
      </c>
      <c r="G16" s="198">
        <f t="shared" si="3"/>
        <v>-37.426273458445</v>
      </c>
      <c r="H16" s="155">
        <v>1750</v>
      </c>
      <c r="I16" s="214">
        <f t="shared" si="4"/>
        <v>583</v>
      </c>
      <c r="J16" s="222">
        <f t="shared" si="5"/>
        <v>49.9571550985433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</row>
    <row r="17" spans="1:21">
      <c r="A17" s="346" t="s">
        <v>51</v>
      </c>
      <c r="B17" s="155">
        <v>1685</v>
      </c>
      <c r="C17" s="155">
        <v>1800</v>
      </c>
      <c r="D17" s="155">
        <v>1040</v>
      </c>
      <c r="E17" s="198">
        <f t="shared" si="1"/>
        <v>57.7777777777778</v>
      </c>
      <c r="F17" s="199">
        <f t="shared" si="2"/>
        <v>-645</v>
      </c>
      <c r="G17" s="198">
        <f t="shared" si="3"/>
        <v>-38.2789317507418</v>
      </c>
      <c r="H17" s="155">
        <v>930</v>
      </c>
      <c r="I17" s="214">
        <f t="shared" si="4"/>
        <v>-110</v>
      </c>
      <c r="J17" s="222">
        <f t="shared" si="5"/>
        <v>-10.5769230769231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</row>
    <row r="18" spans="1:21">
      <c r="A18" s="346" t="s">
        <v>52</v>
      </c>
      <c r="B18" s="155">
        <v>1149</v>
      </c>
      <c r="C18" s="155">
        <v>1200</v>
      </c>
      <c r="D18" s="155">
        <v>1187</v>
      </c>
      <c r="E18" s="198">
        <f t="shared" si="1"/>
        <v>98.9166666666667</v>
      </c>
      <c r="F18" s="199">
        <f t="shared" si="2"/>
        <v>38</v>
      </c>
      <c r="G18" s="198">
        <f t="shared" si="3"/>
        <v>3.30722367275893</v>
      </c>
      <c r="H18" s="155">
        <v>1200</v>
      </c>
      <c r="I18" s="214">
        <f t="shared" si="4"/>
        <v>13</v>
      </c>
      <c r="J18" s="222">
        <f t="shared" si="5"/>
        <v>1.09519797809603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</row>
    <row r="19" spans="1:21">
      <c r="A19" s="346" t="s">
        <v>53</v>
      </c>
      <c r="B19" s="155">
        <v>1082</v>
      </c>
      <c r="C19" s="155">
        <v>375</v>
      </c>
      <c r="D19" s="155">
        <v>2294</v>
      </c>
      <c r="E19" s="198">
        <f t="shared" si="1"/>
        <v>611.733333333333</v>
      </c>
      <c r="F19" s="199">
        <f t="shared" si="2"/>
        <v>1212</v>
      </c>
      <c r="G19" s="198">
        <f t="shared" si="3"/>
        <v>112.014787430684</v>
      </c>
      <c r="H19" s="155">
        <v>2300</v>
      </c>
      <c r="I19" s="214">
        <f t="shared" si="4"/>
        <v>6</v>
      </c>
      <c r="J19" s="222">
        <f t="shared" si="5"/>
        <v>0.26155187445509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</row>
    <row r="20" spans="1:21">
      <c r="A20" s="346" t="s">
        <v>54</v>
      </c>
      <c r="B20" s="155">
        <v>4215</v>
      </c>
      <c r="C20" s="155">
        <v>5700</v>
      </c>
      <c r="D20" s="155">
        <v>3703</v>
      </c>
      <c r="E20" s="198">
        <f t="shared" si="1"/>
        <v>64.9649122807018</v>
      </c>
      <c r="F20" s="199">
        <f t="shared" si="2"/>
        <v>-512</v>
      </c>
      <c r="G20" s="198">
        <f t="shared" si="3"/>
        <v>-12.14709371293</v>
      </c>
      <c r="H20" s="155">
        <v>5381</v>
      </c>
      <c r="I20" s="214">
        <f t="shared" si="4"/>
        <v>1678</v>
      </c>
      <c r="J20" s="222">
        <f t="shared" si="5"/>
        <v>45.3146097758574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</row>
    <row r="21" spans="1:21">
      <c r="A21" s="346" t="s">
        <v>55</v>
      </c>
      <c r="B21" s="155"/>
      <c r="C21" s="155"/>
      <c r="D21" s="155">
        <v>0</v>
      </c>
      <c r="E21" s="198"/>
      <c r="F21" s="199">
        <f t="shared" si="2"/>
        <v>0</v>
      </c>
      <c r="G21" s="198"/>
      <c r="H21" s="155"/>
      <c r="I21" s="214">
        <f t="shared" si="4"/>
        <v>0</v>
      </c>
      <c r="J21" s="222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</row>
    <row r="22" spans="1:21">
      <c r="A22" s="346" t="s">
        <v>56</v>
      </c>
      <c r="B22" s="155">
        <v>188</v>
      </c>
      <c r="C22" s="155">
        <v>249</v>
      </c>
      <c r="D22" s="155">
        <v>190</v>
      </c>
      <c r="E22" s="198">
        <f>D22/C22*100</f>
        <v>76.3052208835341</v>
      </c>
      <c r="F22" s="199">
        <f t="shared" si="2"/>
        <v>2</v>
      </c>
      <c r="G22" s="198">
        <f t="shared" si="3"/>
        <v>1.06382978723405</v>
      </c>
      <c r="H22" s="155">
        <v>250</v>
      </c>
      <c r="I22" s="214">
        <f t="shared" si="4"/>
        <v>60</v>
      </c>
      <c r="J22" s="222">
        <f t="shared" si="5"/>
        <v>31.5789473684211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</row>
    <row r="23" spans="1:21">
      <c r="A23" s="346" t="s">
        <v>57</v>
      </c>
      <c r="B23" s="155"/>
      <c r="C23" s="155"/>
      <c r="D23" s="155">
        <v>1</v>
      </c>
      <c r="E23" s="198"/>
      <c r="F23" s="199">
        <f t="shared" si="2"/>
        <v>1</v>
      </c>
      <c r="G23" s="198" t="e">
        <f t="shared" si="3"/>
        <v>#DIV/0!</v>
      </c>
      <c r="H23" s="155"/>
      <c r="I23" s="214">
        <f t="shared" si="4"/>
        <v>-1</v>
      </c>
      <c r="J23" s="222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</row>
    <row r="24" spans="1:21">
      <c r="A24" s="344" t="s">
        <v>58</v>
      </c>
      <c r="B24" s="345">
        <f>SUM(B25,B37:B42)</f>
        <v>27596</v>
      </c>
      <c r="C24" s="345">
        <f>SUM(C25,C37:C42)</f>
        <v>37500</v>
      </c>
      <c r="D24" s="345">
        <f>SUM(D25,D37:D42)</f>
        <v>32718</v>
      </c>
      <c r="E24" s="198">
        <f t="shared" si="1"/>
        <v>87.248</v>
      </c>
      <c r="F24" s="199">
        <f t="shared" si="2"/>
        <v>5122</v>
      </c>
      <c r="G24" s="198">
        <f t="shared" si="3"/>
        <v>18.5606609653573</v>
      </c>
      <c r="H24" s="345">
        <f>SUM(H25,H37:H42)</f>
        <v>31709</v>
      </c>
      <c r="I24" s="214">
        <f t="shared" si="4"/>
        <v>-1009</v>
      </c>
      <c r="J24" s="222">
        <f t="shared" si="5"/>
        <v>-3.08392933553395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</row>
    <row r="25" spans="1:21">
      <c r="A25" s="215" t="s">
        <v>59</v>
      </c>
      <c r="B25" s="203">
        <f>SUM(B26:B36)</f>
        <v>3578</v>
      </c>
      <c r="C25" s="203">
        <f>SUM(C26:C36)</f>
        <v>3960</v>
      </c>
      <c r="D25" s="203">
        <f>SUM(D26:D36)</f>
        <v>3253</v>
      </c>
      <c r="E25" s="198">
        <f t="shared" si="1"/>
        <v>82.1464646464647</v>
      </c>
      <c r="F25" s="199">
        <f t="shared" si="2"/>
        <v>-325</v>
      </c>
      <c r="G25" s="198">
        <f t="shared" si="3"/>
        <v>-9.08328675237563</v>
      </c>
      <c r="H25" s="203">
        <f>SUM(H26:H36)</f>
        <v>3393</v>
      </c>
      <c r="I25" s="214">
        <f t="shared" si="4"/>
        <v>140</v>
      </c>
      <c r="J25" s="222">
        <f t="shared" si="5"/>
        <v>4.30371964340608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</row>
    <row r="26" spans="1:21">
      <c r="A26" s="348" t="s">
        <v>60</v>
      </c>
      <c r="B26" s="349"/>
      <c r="C26" s="349"/>
      <c r="D26" s="349"/>
      <c r="E26" s="198"/>
      <c r="F26" s="199"/>
      <c r="G26" s="198"/>
      <c r="H26" s="349"/>
      <c r="I26" s="214">
        <f t="shared" si="4"/>
        <v>0</v>
      </c>
      <c r="J26" s="222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1:21">
      <c r="A27" s="348" t="s">
        <v>61</v>
      </c>
      <c r="B27" s="349"/>
      <c r="C27" s="349"/>
      <c r="D27" s="349"/>
      <c r="E27" s="198"/>
      <c r="F27" s="199"/>
      <c r="G27" s="198"/>
      <c r="H27" s="349"/>
      <c r="I27" s="214">
        <f t="shared" si="4"/>
        <v>0</v>
      </c>
      <c r="J27" s="222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1:21">
      <c r="A28" s="348" t="s">
        <v>62</v>
      </c>
      <c r="B28" s="349">
        <v>1303</v>
      </c>
      <c r="C28" s="349">
        <v>1500</v>
      </c>
      <c r="D28" s="349">
        <v>1404</v>
      </c>
      <c r="E28" s="198">
        <f t="shared" si="1"/>
        <v>93.6</v>
      </c>
      <c r="F28" s="199">
        <f t="shared" si="2"/>
        <v>101</v>
      </c>
      <c r="G28" s="198">
        <f t="shared" si="3"/>
        <v>7.75134305448963</v>
      </c>
      <c r="H28" s="349">
        <v>960</v>
      </c>
      <c r="I28" s="214">
        <f t="shared" si="4"/>
        <v>-444</v>
      </c>
      <c r="J28" s="222">
        <f t="shared" si="5"/>
        <v>-31.6239316239316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1:21">
      <c r="A29" s="350" t="s">
        <v>63</v>
      </c>
      <c r="B29" s="349"/>
      <c r="C29" s="349"/>
      <c r="D29" s="349"/>
      <c r="E29" s="198"/>
      <c r="F29" s="199"/>
      <c r="G29" s="198"/>
      <c r="H29" s="349"/>
      <c r="I29" s="214">
        <f t="shared" si="4"/>
        <v>0</v>
      </c>
      <c r="J29" s="222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</row>
    <row r="30" spans="1:21">
      <c r="A30" s="350" t="s">
        <v>64</v>
      </c>
      <c r="B30" s="349">
        <v>869</v>
      </c>
      <c r="C30" s="349">
        <v>1200</v>
      </c>
      <c r="D30" s="349">
        <v>937</v>
      </c>
      <c r="E30" s="198">
        <f t="shared" si="1"/>
        <v>78.0833333333333</v>
      </c>
      <c r="F30" s="199">
        <f t="shared" si="2"/>
        <v>68</v>
      </c>
      <c r="G30" s="198">
        <f t="shared" si="3"/>
        <v>7.82508630609897</v>
      </c>
      <c r="H30" s="349">
        <v>640</v>
      </c>
      <c r="I30" s="214">
        <f t="shared" si="4"/>
        <v>-297</v>
      </c>
      <c r="J30" s="222">
        <f t="shared" si="5"/>
        <v>-31.6969050160085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  <row r="31" spans="1:21">
      <c r="A31" s="350" t="s">
        <v>65</v>
      </c>
      <c r="B31" s="349">
        <v>792</v>
      </c>
      <c r="C31" s="349">
        <v>650</v>
      </c>
      <c r="D31" s="349">
        <v>822</v>
      </c>
      <c r="E31" s="198">
        <f t="shared" si="1"/>
        <v>126.461538461538</v>
      </c>
      <c r="F31" s="199">
        <f t="shared" si="2"/>
        <v>30</v>
      </c>
      <c r="G31" s="198">
        <f t="shared" si="3"/>
        <v>3.78787878787878</v>
      </c>
      <c r="H31" s="349">
        <v>700</v>
      </c>
      <c r="I31" s="214">
        <f t="shared" si="4"/>
        <v>-122</v>
      </c>
      <c r="J31" s="222">
        <f t="shared" si="5"/>
        <v>-14.8418491484185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</row>
    <row r="32" ht="27" hidden="1" spans="1:21">
      <c r="A32" s="348" t="s">
        <v>66</v>
      </c>
      <c r="B32" s="349"/>
      <c r="C32" s="349"/>
      <c r="D32" s="349"/>
      <c r="E32" s="198" t="e">
        <f t="shared" si="1"/>
        <v>#DIV/0!</v>
      </c>
      <c r="F32" s="199">
        <f t="shared" si="2"/>
        <v>0</v>
      </c>
      <c r="G32" s="198" t="e">
        <f t="shared" si="3"/>
        <v>#DIV/0!</v>
      </c>
      <c r="H32" s="349"/>
      <c r="I32" s="214">
        <f t="shared" si="4"/>
        <v>0</v>
      </c>
      <c r="J32" s="222" t="e">
        <f t="shared" si="5"/>
        <v>#DIV/0!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</row>
    <row r="33" ht="27" hidden="1" spans="1:21">
      <c r="A33" s="348" t="s">
        <v>67</v>
      </c>
      <c r="B33" s="349"/>
      <c r="C33" s="349"/>
      <c r="D33" s="349"/>
      <c r="E33" s="198" t="e">
        <f t="shared" si="1"/>
        <v>#DIV/0!</v>
      </c>
      <c r="F33" s="199">
        <f t="shared" si="2"/>
        <v>0</v>
      </c>
      <c r="G33" s="198" t="e">
        <f t="shared" si="3"/>
        <v>#DIV/0!</v>
      </c>
      <c r="H33" s="349"/>
      <c r="I33" s="214">
        <f t="shared" si="4"/>
        <v>0</v>
      </c>
      <c r="J33" s="222" t="e">
        <f t="shared" si="5"/>
        <v>#DIV/0!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</row>
    <row r="34" spans="1:21">
      <c r="A34" s="348" t="s">
        <v>68</v>
      </c>
      <c r="B34" s="349"/>
      <c r="C34" s="349"/>
      <c r="D34" s="349"/>
      <c r="E34" s="198"/>
      <c r="F34" s="199"/>
      <c r="G34" s="198"/>
      <c r="H34" s="349"/>
      <c r="I34" s="214">
        <f t="shared" si="4"/>
        <v>0</v>
      </c>
      <c r="J34" s="222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</row>
    <row r="35" spans="1:21">
      <c r="A35" s="348" t="s">
        <v>69</v>
      </c>
      <c r="B35" s="349">
        <v>347</v>
      </c>
      <c r="C35" s="349">
        <v>110</v>
      </c>
      <c r="D35" s="349">
        <v>90</v>
      </c>
      <c r="E35" s="198">
        <f t="shared" si="1"/>
        <v>81.8181818181818</v>
      </c>
      <c r="F35" s="199">
        <f t="shared" si="2"/>
        <v>-257</v>
      </c>
      <c r="G35" s="198">
        <f t="shared" si="3"/>
        <v>-74.0634005763689</v>
      </c>
      <c r="H35" s="349">
        <v>300</v>
      </c>
      <c r="I35" s="214">
        <f t="shared" si="4"/>
        <v>210</v>
      </c>
      <c r="J35" s="222">
        <f t="shared" si="5"/>
        <v>233.333333333333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</row>
    <row r="36" spans="1:21">
      <c r="A36" s="348" t="s">
        <v>70</v>
      </c>
      <c r="B36" s="349">
        <v>267</v>
      </c>
      <c r="C36" s="349">
        <v>500</v>
      </c>
      <c r="D36" s="349"/>
      <c r="E36" s="198">
        <f t="shared" ref="E36:E41" si="6">D36/C36*100</f>
        <v>0</v>
      </c>
      <c r="F36" s="199">
        <f t="shared" si="2"/>
        <v>-267</v>
      </c>
      <c r="G36" s="198">
        <f t="shared" si="3"/>
        <v>-100</v>
      </c>
      <c r="H36" s="349">
        <v>793</v>
      </c>
      <c r="I36" s="214">
        <f t="shared" si="4"/>
        <v>793</v>
      </c>
      <c r="J36" s="222" t="e">
        <f t="shared" si="5"/>
        <v>#DIV/0!</v>
      </c>
      <c r="K36" s="355"/>
      <c r="L36" s="188"/>
      <c r="M36" s="188"/>
      <c r="N36" s="188"/>
      <c r="O36" s="188"/>
      <c r="P36" s="188"/>
      <c r="Q36" s="188"/>
      <c r="R36" s="188"/>
      <c r="S36" s="188"/>
      <c r="T36" s="188"/>
      <c r="U36" s="188"/>
    </row>
    <row r="37" spans="1:21">
      <c r="A37" s="348" t="s">
        <v>71</v>
      </c>
      <c r="B37" s="347">
        <v>2768</v>
      </c>
      <c r="C37" s="347">
        <v>5000</v>
      </c>
      <c r="D37" s="347">
        <v>2759</v>
      </c>
      <c r="E37" s="198">
        <f t="shared" si="6"/>
        <v>55.18</v>
      </c>
      <c r="F37" s="199">
        <f t="shared" si="2"/>
        <v>-9</v>
      </c>
      <c r="G37" s="198">
        <f t="shared" si="3"/>
        <v>-0.325144508670516</v>
      </c>
      <c r="H37" s="347">
        <v>2733</v>
      </c>
      <c r="I37" s="214">
        <f t="shared" si="4"/>
        <v>-26</v>
      </c>
      <c r="J37" s="222">
        <f t="shared" si="5"/>
        <v>-0.942370424066696</v>
      </c>
      <c r="K37" s="355"/>
      <c r="L37" s="188"/>
      <c r="M37" s="188"/>
      <c r="N37" s="188"/>
      <c r="O37" s="188"/>
      <c r="P37" s="188"/>
      <c r="Q37" s="188"/>
      <c r="R37" s="188"/>
      <c r="S37" s="188"/>
      <c r="T37" s="188"/>
      <c r="U37" s="188"/>
    </row>
    <row r="38" spans="1:21">
      <c r="A38" s="348" t="s">
        <v>72</v>
      </c>
      <c r="B38" s="347">
        <v>3522</v>
      </c>
      <c r="C38" s="347">
        <v>5100</v>
      </c>
      <c r="D38" s="347">
        <v>3526</v>
      </c>
      <c r="E38" s="198">
        <f t="shared" si="6"/>
        <v>69.1372549019608</v>
      </c>
      <c r="F38" s="199">
        <f t="shared" si="2"/>
        <v>4</v>
      </c>
      <c r="G38" s="198">
        <f t="shared" si="3"/>
        <v>0.113571834185122</v>
      </c>
      <c r="H38" s="347">
        <v>3411</v>
      </c>
      <c r="I38" s="214">
        <f t="shared" si="4"/>
        <v>-115</v>
      </c>
      <c r="J38" s="222">
        <f t="shared" si="5"/>
        <v>-3.26148610323312</v>
      </c>
      <c r="K38" s="355"/>
      <c r="L38" s="188"/>
      <c r="M38" s="188"/>
      <c r="N38" s="188"/>
      <c r="O38" s="188"/>
      <c r="P38" s="188"/>
      <c r="Q38" s="188"/>
      <c r="R38" s="188"/>
      <c r="S38" s="188"/>
      <c r="T38" s="188"/>
      <c r="U38" s="188"/>
    </row>
    <row r="39" spans="1:21">
      <c r="A39" s="348" t="s">
        <v>73</v>
      </c>
      <c r="B39" s="347"/>
      <c r="C39" s="347"/>
      <c r="D39" s="347"/>
      <c r="E39" s="198"/>
      <c r="F39" s="199"/>
      <c r="G39" s="198"/>
      <c r="H39" s="347"/>
      <c r="I39" s="214">
        <f t="shared" si="4"/>
        <v>0</v>
      </c>
      <c r="J39" s="222"/>
      <c r="K39" s="355"/>
      <c r="L39" s="188"/>
      <c r="M39" s="188"/>
      <c r="N39" s="188"/>
      <c r="O39" s="188"/>
      <c r="P39" s="188"/>
      <c r="Q39" s="188"/>
      <c r="R39" s="188"/>
      <c r="S39" s="188"/>
      <c r="T39" s="188"/>
      <c r="U39" s="188"/>
    </row>
    <row r="40" spans="1:21">
      <c r="A40" s="346" t="s">
        <v>74</v>
      </c>
      <c r="B40" s="347">
        <v>17464</v>
      </c>
      <c r="C40" s="347">
        <v>23290</v>
      </c>
      <c r="D40" s="347">
        <v>22922</v>
      </c>
      <c r="E40" s="198">
        <f t="shared" si="6"/>
        <v>98.419922713611</v>
      </c>
      <c r="F40" s="199">
        <f t="shared" si="2"/>
        <v>5458</v>
      </c>
      <c r="G40" s="198">
        <f t="shared" si="3"/>
        <v>31.2528630325241</v>
      </c>
      <c r="H40" s="347">
        <v>21924</v>
      </c>
      <c r="I40" s="214">
        <f t="shared" si="4"/>
        <v>-998</v>
      </c>
      <c r="J40" s="222">
        <f t="shared" si="5"/>
        <v>-4.35389582060902</v>
      </c>
      <c r="K40" s="355"/>
      <c r="L40" s="188"/>
      <c r="M40" s="188"/>
      <c r="N40" s="188"/>
      <c r="O40" s="188"/>
      <c r="P40" s="188"/>
      <c r="Q40" s="188"/>
      <c r="R40" s="188"/>
      <c r="S40" s="188"/>
      <c r="T40" s="188"/>
      <c r="U40" s="188"/>
    </row>
    <row r="41" spans="1:21">
      <c r="A41" s="346" t="s">
        <v>75</v>
      </c>
      <c r="B41" s="349">
        <v>264</v>
      </c>
      <c r="C41" s="349">
        <v>150</v>
      </c>
      <c r="D41" s="349">
        <v>258</v>
      </c>
      <c r="E41" s="198">
        <f t="shared" si="6"/>
        <v>172</v>
      </c>
      <c r="F41" s="199">
        <f t="shared" si="2"/>
        <v>-6</v>
      </c>
      <c r="G41" s="198"/>
      <c r="H41" s="349">
        <v>248</v>
      </c>
      <c r="I41" s="214">
        <f t="shared" si="4"/>
        <v>-10</v>
      </c>
      <c r="J41" s="222">
        <f t="shared" si="5"/>
        <v>-3.87596899224806</v>
      </c>
      <c r="K41" s="355"/>
      <c r="L41" s="188"/>
      <c r="M41" s="188"/>
      <c r="N41" s="188"/>
      <c r="O41" s="188"/>
      <c r="P41" s="188"/>
      <c r="Q41" s="188"/>
      <c r="R41" s="188"/>
      <c r="S41" s="188"/>
      <c r="T41" s="188"/>
      <c r="U41" s="188"/>
    </row>
    <row r="42" spans="1:21">
      <c r="A42" s="348" t="s">
        <v>76</v>
      </c>
      <c r="B42" s="349"/>
      <c r="C42" s="349"/>
      <c r="D42" s="349"/>
      <c r="E42" s="198"/>
      <c r="F42" s="199">
        <f t="shared" si="2"/>
        <v>0</v>
      </c>
      <c r="G42" s="198" t="e">
        <f t="shared" si="3"/>
        <v>#DIV/0!</v>
      </c>
      <c r="H42" s="349"/>
      <c r="I42" s="214">
        <f t="shared" si="4"/>
        <v>0</v>
      </c>
      <c r="J42" s="222"/>
      <c r="K42" s="355"/>
      <c r="L42" s="188"/>
      <c r="M42" s="188"/>
      <c r="N42" s="188"/>
      <c r="O42" s="188"/>
      <c r="P42" s="188"/>
      <c r="Q42" s="188"/>
      <c r="R42" s="188"/>
      <c r="S42" s="188"/>
      <c r="T42" s="188"/>
      <c r="U42" s="188"/>
    </row>
    <row r="43" spans="1:21">
      <c r="A43" s="351" t="s">
        <v>77</v>
      </c>
      <c r="B43" s="352">
        <f>B6+B24</f>
        <v>58000</v>
      </c>
      <c r="C43" s="352">
        <f>C6+C24</f>
        <v>79800</v>
      </c>
      <c r="D43" s="352">
        <f>D6+D24</f>
        <v>71668</v>
      </c>
      <c r="E43" s="198">
        <f>D43/C43*100</f>
        <v>89.8095238095238</v>
      </c>
      <c r="F43" s="199">
        <f t="shared" si="2"/>
        <v>13668</v>
      </c>
      <c r="G43" s="198">
        <f t="shared" si="3"/>
        <v>23.5655172413793</v>
      </c>
      <c r="H43" s="352">
        <f>H6+H24</f>
        <v>73110</v>
      </c>
      <c r="I43" s="214">
        <f t="shared" si="4"/>
        <v>1442</v>
      </c>
      <c r="J43" s="222">
        <f t="shared" si="5"/>
        <v>2.01205558966344</v>
      </c>
      <c r="K43" s="356"/>
      <c r="L43" s="188"/>
      <c r="M43" s="188"/>
      <c r="N43" s="188"/>
      <c r="O43" s="188"/>
      <c r="P43" s="188"/>
      <c r="Q43" s="188"/>
      <c r="R43" s="188"/>
      <c r="S43" s="188"/>
      <c r="T43" s="188"/>
      <c r="U43" s="188"/>
    </row>
    <row r="44" spans="1:21">
      <c r="A44" s="353" t="s">
        <v>78</v>
      </c>
      <c r="B44" s="354">
        <f>B45+B102+B103+B108+B107</f>
        <v>281327</v>
      </c>
      <c r="C44" s="354">
        <f>C45+C102+C103+C108+C107</f>
        <v>198070</v>
      </c>
      <c r="D44" s="354">
        <f>D45+D102+D103+D108+D107</f>
        <v>284315</v>
      </c>
      <c r="E44" s="198">
        <f>D44/C44*100</f>
        <v>143.542686928864</v>
      </c>
      <c r="F44" s="199">
        <f t="shared" si="2"/>
        <v>2988</v>
      </c>
      <c r="G44" s="198">
        <f t="shared" si="3"/>
        <v>1.06210921809851</v>
      </c>
      <c r="H44" s="354">
        <f>H45+H102+H103+H108+H107</f>
        <v>189086</v>
      </c>
      <c r="I44" s="214">
        <f t="shared" si="4"/>
        <v>-95229</v>
      </c>
      <c r="J44" s="222">
        <f t="shared" si="5"/>
        <v>-33.4941877846754</v>
      </c>
      <c r="K44" s="356"/>
      <c r="L44" s="188"/>
      <c r="M44" s="188"/>
      <c r="N44" s="188"/>
      <c r="O44" s="188"/>
      <c r="P44" s="188"/>
      <c r="Q44" s="188"/>
      <c r="R44" s="188"/>
      <c r="S44" s="188"/>
      <c r="T44" s="188"/>
      <c r="U44" s="188"/>
    </row>
    <row r="45" spans="1:21">
      <c r="A45" s="196" t="s">
        <v>79</v>
      </c>
      <c r="B45" s="197">
        <f>B46+B51+B80</f>
        <v>226802</v>
      </c>
      <c r="C45" s="197">
        <f>C46+C51+C80</f>
        <v>143925</v>
      </c>
      <c r="D45" s="197">
        <f>D46+D51+D80</f>
        <v>210957</v>
      </c>
      <c r="E45" s="198">
        <f t="shared" ref="E45:E76" si="7">D45/C45*100</f>
        <v>146.574257425743</v>
      </c>
      <c r="F45" s="199">
        <f t="shared" ref="F45:F75" si="8">D45-B45</f>
        <v>-15845</v>
      </c>
      <c r="G45" s="198">
        <f t="shared" ref="G45:G55" si="9">(D45/B45-1)*100</f>
        <v>-6.98626996234601</v>
      </c>
      <c r="H45" s="197">
        <f>H46+H51+H80</f>
        <v>146819</v>
      </c>
      <c r="I45" s="214">
        <f t="shared" ref="I45:I76" si="10">H45-D45</f>
        <v>-64138</v>
      </c>
      <c r="J45" s="222">
        <f t="shared" ref="J45:J76" si="11">(H45/D45-1)*100</f>
        <v>-30.4033523419465</v>
      </c>
      <c r="K45" s="355"/>
      <c r="L45" s="188"/>
      <c r="M45" s="188"/>
      <c r="N45" s="188"/>
      <c r="O45" s="188"/>
      <c r="P45" s="188"/>
      <c r="Q45" s="188"/>
      <c r="R45" s="188"/>
      <c r="S45" s="188"/>
      <c r="T45" s="188"/>
      <c r="U45" s="188"/>
    </row>
    <row r="46" spans="1:21">
      <c r="A46" s="196" t="s">
        <v>80</v>
      </c>
      <c r="B46" s="197">
        <f>SUM(B47:B50)</f>
        <v>10056</v>
      </c>
      <c r="C46" s="197">
        <f>SUM(C47:C50)</f>
        <v>10056</v>
      </c>
      <c r="D46" s="197">
        <f>SUM(D47:D50)</f>
        <v>10056</v>
      </c>
      <c r="E46" s="198">
        <f t="shared" si="7"/>
        <v>100</v>
      </c>
      <c r="F46" s="199">
        <f t="shared" si="8"/>
        <v>0</v>
      </c>
      <c r="G46" s="198">
        <f t="shared" si="9"/>
        <v>0</v>
      </c>
      <c r="H46" s="197">
        <f>SUM(H47:H50)</f>
        <v>10056</v>
      </c>
      <c r="I46" s="214">
        <f t="shared" si="10"/>
        <v>0</v>
      </c>
      <c r="J46" s="222">
        <f t="shared" si="11"/>
        <v>0</v>
      </c>
      <c r="K46" s="355"/>
      <c r="L46" s="188"/>
      <c r="M46" s="188"/>
      <c r="N46" s="188"/>
      <c r="O46" s="188"/>
      <c r="P46" s="188"/>
      <c r="Q46" s="188"/>
      <c r="R46" s="188"/>
      <c r="S46" s="188"/>
      <c r="T46" s="188"/>
      <c r="U46" s="188"/>
    </row>
    <row r="47" spans="1:21">
      <c r="A47" s="202" t="s">
        <v>81</v>
      </c>
      <c r="B47" s="203">
        <v>942</v>
      </c>
      <c r="C47" s="203">
        <v>942</v>
      </c>
      <c r="D47" s="203">
        <v>942</v>
      </c>
      <c r="E47" s="198">
        <f t="shared" si="7"/>
        <v>100</v>
      </c>
      <c r="F47" s="199">
        <f t="shared" si="8"/>
        <v>0</v>
      </c>
      <c r="G47" s="198">
        <f t="shared" si="9"/>
        <v>0</v>
      </c>
      <c r="H47" s="203">
        <v>942</v>
      </c>
      <c r="I47" s="214">
        <f t="shared" si="10"/>
        <v>0</v>
      </c>
      <c r="J47" s="222">
        <f t="shared" si="11"/>
        <v>0</v>
      </c>
      <c r="K47" s="355"/>
      <c r="L47" s="188"/>
      <c r="M47" s="188"/>
      <c r="N47" s="188"/>
      <c r="O47" s="188"/>
      <c r="P47" s="188"/>
      <c r="Q47" s="188"/>
      <c r="R47" s="188"/>
      <c r="S47" s="188"/>
      <c r="T47" s="188"/>
      <c r="U47" s="188"/>
    </row>
    <row r="48" spans="1:21">
      <c r="A48" s="204" t="s">
        <v>82</v>
      </c>
      <c r="B48" s="203">
        <v>778</v>
      </c>
      <c r="C48" s="203">
        <v>778</v>
      </c>
      <c r="D48" s="203">
        <v>778</v>
      </c>
      <c r="E48" s="198">
        <f t="shared" si="7"/>
        <v>100</v>
      </c>
      <c r="F48" s="199">
        <f t="shared" si="8"/>
        <v>0</v>
      </c>
      <c r="G48" s="198">
        <f t="shared" si="9"/>
        <v>0</v>
      </c>
      <c r="H48" s="203">
        <v>778</v>
      </c>
      <c r="I48" s="214">
        <f t="shared" si="10"/>
        <v>0</v>
      </c>
      <c r="J48" s="222">
        <f t="shared" si="11"/>
        <v>0</v>
      </c>
      <c r="K48" s="355"/>
      <c r="L48" s="188"/>
      <c r="M48" s="188"/>
      <c r="N48" s="188"/>
      <c r="O48" s="188"/>
      <c r="P48" s="188"/>
      <c r="Q48" s="188"/>
      <c r="R48" s="188"/>
      <c r="S48" s="188"/>
      <c r="T48" s="188"/>
      <c r="U48" s="188"/>
    </row>
    <row r="49" spans="1:21">
      <c r="A49" s="204" t="s">
        <v>83</v>
      </c>
      <c r="B49" s="203">
        <v>5895</v>
      </c>
      <c r="C49" s="203">
        <v>5895</v>
      </c>
      <c r="D49" s="203">
        <v>5895</v>
      </c>
      <c r="E49" s="198">
        <f t="shared" si="7"/>
        <v>100</v>
      </c>
      <c r="F49" s="199">
        <f t="shared" si="8"/>
        <v>0</v>
      </c>
      <c r="G49" s="198">
        <f t="shared" si="9"/>
        <v>0</v>
      </c>
      <c r="H49" s="203">
        <v>5895</v>
      </c>
      <c r="I49" s="214">
        <f t="shared" si="10"/>
        <v>0</v>
      </c>
      <c r="J49" s="222">
        <f t="shared" si="11"/>
        <v>0</v>
      </c>
      <c r="K49" s="355"/>
      <c r="L49" s="188"/>
      <c r="M49" s="188"/>
      <c r="N49" s="188"/>
      <c r="O49" s="188"/>
      <c r="P49" s="188"/>
      <c r="Q49" s="188"/>
      <c r="R49" s="188"/>
      <c r="S49" s="188"/>
      <c r="T49" s="188"/>
      <c r="U49" s="188"/>
    </row>
    <row r="50" spans="1:21">
      <c r="A50" s="204" t="s">
        <v>84</v>
      </c>
      <c r="B50" s="203">
        <v>2441</v>
      </c>
      <c r="C50" s="203">
        <v>2441</v>
      </c>
      <c r="D50" s="203">
        <v>2441</v>
      </c>
      <c r="E50" s="198">
        <f t="shared" si="7"/>
        <v>100</v>
      </c>
      <c r="F50" s="199">
        <f t="shared" si="8"/>
        <v>0</v>
      </c>
      <c r="G50" s="198">
        <f t="shared" si="9"/>
        <v>0</v>
      </c>
      <c r="H50" s="203">
        <v>2441</v>
      </c>
      <c r="I50" s="214">
        <f t="shared" si="10"/>
        <v>0</v>
      </c>
      <c r="J50" s="222">
        <f t="shared" si="11"/>
        <v>0</v>
      </c>
      <c r="K50" s="355"/>
      <c r="L50" s="188"/>
      <c r="M50" s="188"/>
      <c r="N50" s="188"/>
      <c r="O50" s="188"/>
      <c r="P50" s="188"/>
      <c r="Q50" s="188"/>
      <c r="R50" s="188"/>
      <c r="S50" s="188"/>
      <c r="T50" s="188"/>
      <c r="U50" s="188"/>
    </row>
    <row r="51" spans="1:21">
      <c r="A51" s="236" t="s">
        <v>85</v>
      </c>
      <c r="B51" s="216">
        <f>SUM(B52:B79)</f>
        <v>178960</v>
      </c>
      <c r="C51" s="216">
        <f>SUM(C52:C79)</f>
        <v>128357</v>
      </c>
      <c r="D51" s="216">
        <f>SUM(D52:D79)</f>
        <v>164177</v>
      </c>
      <c r="E51" s="198">
        <f t="shared" si="7"/>
        <v>127.906541910453</v>
      </c>
      <c r="F51" s="199">
        <f t="shared" si="8"/>
        <v>-14783</v>
      </c>
      <c r="G51" s="198">
        <f t="shared" si="9"/>
        <v>-8.26050514081359</v>
      </c>
      <c r="H51" s="216">
        <f>SUM(H52:H79)</f>
        <v>130324</v>
      </c>
      <c r="I51" s="214">
        <f t="shared" si="10"/>
        <v>-33853</v>
      </c>
      <c r="J51" s="222">
        <f t="shared" si="11"/>
        <v>-20.6198188540417</v>
      </c>
      <c r="K51" s="357"/>
      <c r="L51" s="188"/>
      <c r="M51" s="188"/>
      <c r="N51" s="188"/>
      <c r="O51" s="188"/>
      <c r="P51" s="188"/>
      <c r="Q51" s="188"/>
      <c r="R51" s="188"/>
      <c r="S51" s="188"/>
      <c r="T51" s="188"/>
      <c r="U51" s="188"/>
    </row>
    <row r="52" spans="1:21">
      <c r="A52" s="202" t="s">
        <v>86</v>
      </c>
      <c r="B52" s="203">
        <v>1094</v>
      </c>
      <c r="C52" s="203">
        <v>1094</v>
      </c>
      <c r="D52" s="203">
        <v>1094</v>
      </c>
      <c r="E52" s="198">
        <f t="shared" si="7"/>
        <v>100</v>
      </c>
      <c r="F52" s="199">
        <f t="shared" si="8"/>
        <v>0</v>
      </c>
      <c r="G52" s="198">
        <f t="shared" si="9"/>
        <v>0</v>
      </c>
      <c r="H52" s="203">
        <v>1094</v>
      </c>
      <c r="I52" s="214">
        <f t="shared" si="10"/>
        <v>0</v>
      </c>
      <c r="J52" s="222">
        <f t="shared" si="11"/>
        <v>0</v>
      </c>
      <c r="K52" s="357"/>
      <c r="L52" s="188"/>
      <c r="M52" s="188"/>
      <c r="N52" s="188"/>
      <c r="O52" s="188"/>
      <c r="P52" s="188"/>
      <c r="Q52" s="188"/>
      <c r="R52" s="188"/>
      <c r="S52" s="188"/>
      <c r="T52" s="188"/>
      <c r="U52" s="188"/>
    </row>
    <row r="53" spans="1:21">
      <c r="A53" s="202" t="s">
        <v>87</v>
      </c>
      <c r="B53" s="203">
        <v>31654</v>
      </c>
      <c r="C53" s="203">
        <v>28489</v>
      </c>
      <c r="D53" s="203">
        <v>32519</v>
      </c>
      <c r="E53" s="198">
        <f t="shared" si="7"/>
        <v>114.145810663765</v>
      </c>
      <c r="F53" s="199">
        <f t="shared" si="8"/>
        <v>865</v>
      </c>
      <c r="G53" s="198">
        <f t="shared" si="9"/>
        <v>2.73267201617489</v>
      </c>
      <c r="H53" s="203">
        <v>29058</v>
      </c>
      <c r="I53" s="214">
        <f t="shared" si="10"/>
        <v>-3461</v>
      </c>
      <c r="J53" s="222">
        <f t="shared" si="11"/>
        <v>-10.6430087026046</v>
      </c>
      <c r="K53" s="357"/>
      <c r="L53" s="188"/>
      <c r="M53" s="188"/>
      <c r="N53" s="188"/>
      <c r="O53" s="188"/>
      <c r="P53" s="188"/>
      <c r="Q53" s="188"/>
      <c r="R53" s="188"/>
      <c r="S53" s="188"/>
      <c r="T53" s="188"/>
      <c r="U53" s="188"/>
    </row>
    <row r="54" spans="1:21">
      <c r="A54" s="202" t="s">
        <v>88</v>
      </c>
      <c r="B54" s="203">
        <v>12506</v>
      </c>
      <c r="C54" s="203">
        <v>11454</v>
      </c>
      <c r="D54" s="203">
        <v>13256</v>
      </c>
      <c r="E54" s="198">
        <f t="shared" si="7"/>
        <v>115.732495198184</v>
      </c>
      <c r="F54" s="199">
        <f t="shared" si="8"/>
        <v>750</v>
      </c>
      <c r="G54" s="198">
        <f t="shared" si="9"/>
        <v>5.99712138173676</v>
      </c>
      <c r="H54" s="203">
        <v>12039</v>
      </c>
      <c r="I54" s="214">
        <f t="shared" si="10"/>
        <v>-1217</v>
      </c>
      <c r="J54" s="222">
        <f t="shared" si="11"/>
        <v>-9.18074834037417</v>
      </c>
      <c r="K54" s="357"/>
      <c r="L54" s="188"/>
      <c r="M54" s="188"/>
      <c r="N54" s="188"/>
      <c r="O54" s="188"/>
      <c r="P54" s="188"/>
      <c r="Q54" s="188"/>
      <c r="R54" s="188"/>
      <c r="S54" s="188"/>
      <c r="T54" s="188"/>
      <c r="U54" s="188"/>
    </row>
    <row r="55" spans="1:21">
      <c r="A55" s="202" t="s">
        <v>89</v>
      </c>
      <c r="B55" s="203">
        <v>11949</v>
      </c>
      <c r="C55" s="203">
        <v>13064</v>
      </c>
      <c r="D55" s="203">
        <v>14557</v>
      </c>
      <c r="E55" s="198">
        <f t="shared" si="7"/>
        <v>111.428352725046</v>
      </c>
      <c r="F55" s="199">
        <f t="shared" si="8"/>
        <v>2608</v>
      </c>
      <c r="G55" s="198">
        <f t="shared" si="9"/>
        <v>21.8260942338271</v>
      </c>
      <c r="H55" s="203">
        <v>8140</v>
      </c>
      <c r="I55" s="214">
        <f t="shared" si="10"/>
        <v>-6417</v>
      </c>
      <c r="J55" s="222">
        <f t="shared" si="11"/>
        <v>-44.0818850037783</v>
      </c>
      <c r="K55" s="357"/>
      <c r="L55" s="188"/>
      <c r="M55" s="188"/>
      <c r="N55" s="188"/>
      <c r="O55" s="188"/>
      <c r="P55" s="188"/>
      <c r="Q55" s="188"/>
      <c r="R55" s="188"/>
      <c r="S55" s="188"/>
      <c r="T55" s="188"/>
      <c r="U55" s="188"/>
    </row>
    <row r="56" spans="1:21">
      <c r="A56" s="202" t="s">
        <v>90</v>
      </c>
      <c r="C56" s="203"/>
      <c r="E56" s="198"/>
      <c r="F56" s="199">
        <f t="shared" si="8"/>
        <v>0</v>
      </c>
      <c r="G56" s="198"/>
      <c r="H56" s="203"/>
      <c r="I56" s="214">
        <f t="shared" si="10"/>
        <v>0</v>
      </c>
      <c r="J56" s="222"/>
      <c r="K56" s="357"/>
      <c r="L56" s="188"/>
      <c r="M56" s="188"/>
      <c r="N56" s="188"/>
      <c r="O56" s="188"/>
      <c r="P56" s="188"/>
      <c r="Q56" s="188"/>
      <c r="R56" s="188"/>
      <c r="S56" s="188"/>
      <c r="T56" s="188"/>
      <c r="U56" s="188"/>
    </row>
    <row r="57" spans="1:21">
      <c r="A57" s="202" t="s">
        <v>91</v>
      </c>
      <c r="B57" s="203"/>
      <c r="C57" s="203"/>
      <c r="D57" s="203"/>
      <c r="E57" s="198"/>
      <c r="F57" s="199">
        <f t="shared" si="8"/>
        <v>0</v>
      </c>
      <c r="G57" s="198"/>
      <c r="H57" s="203"/>
      <c r="I57" s="214">
        <f t="shared" si="10"/>
        <v>0</v>
      </c>
      <c r="J57" s="222"/>
      <c r="K57" s="357"/>
      <c r="L57" s="188"/>
      <c r="M57" s="188"/>
      <c r="N57" s="188"/>
      <c r="O57" s="188"/>
      <c r="P57" s="188"/>
      <c r="Q57" s="188"/>
      <c r="R57" s="188"/>
      <c r="S57" s="188"/>
      <c r="T57" s="188"/>
      <c r="U57" s="188"/>
    </row>
    <row r="58" spans="1:21">
      <c r="A58" s="202" t="s">
        <v>92</v>
      </c>
      <c r="B58" s="203">
        <v>667</v>
      </c>
      <c r="C58" s="203"/>
      <c r="D58" s="203">
        <v>686</v>
      </c>
      <c r="E58" s="198" t="e">
        <f t="shared" si="7"/>
        <v>#DIV/0!</v>
      </c>
      <c r="F58" s="199">
        <f t="shared" si="8"/>
        <v>19</v>
      </c>
      <c r="G58" s="198">
        <f t="shared" ref="G58:G74" si="12">(D58/B58-1)*100</f>
        <v>2.84857571214392</v>
      </c>
      <c r="H58" s="203">
        <v>617</v>
      </c>
      <c r="I58" s="214">
        <f t="shared" si="10"/>
        <v>-69</v>
      </c>
      <c r="J58" s="222">
        <f t="shared" si="11"/>
        <v>-10.0583090379009</v>
      </c>
      <c r="K58" s="357"/>
      <c r="L58" s="188"/>
      <c r="M58" s="188"/>
      <c r="N58" s="188"/>
      <c r="O58" s="188"/>
      <c r="P58" s="188"/>
      <c r="Q58" s="188"/>
      <c r="R58" s="188"/>
      <c r="S58" s="188"/>
      <c r="T58" s="188"/>
      <c r="U58" s="188"/>
    </row>
    <row r="59" spans="1:21">
      <c r="A59" s="202" t="s">
        <v>93</v>
      </c>
      <c r="B59" s="203">
        <v>200</v>
      </c>
      <c r="C59" s="203">
        <v>181</v>
      </c>
      <c r="D59" s="203">
        <v>200</v>
      </c>
      <c r="E59" s="198">
        <f t="shared" si="7"/>
        <v>110.497237569061</v>
      </c>
      <c r="F59" s="199">
        <f t="shared" si="8"/>
        <v>0</v>
      </c>
      <c r="G59" s="198">
        <f t="shared" si="12"/>
        <v>0</v>
      </c>
      <c r="H59" s="203">
        <v>180</v>
      </c>
      <c r="I59" s="214">
        <f t="shared" si="10"/>
        <v>-20</v>
      </c>
      <c r="J59" s="222">
        <f t="shared" si="11"/>
        <v>-10</v>
      </c>
      <c r="K59" s="357"/>
      <c r="L59" s="188"/>
      <c r="M59" s="188"/>
      <c r="N59" s="188"/>
      <c r="O59" s="188"/>
      <c r="P59" s="188"/>
      <c r="Q59" s="188"/>
      <c r="R59" s="188"/>
      <c r="S59" s="188"/>
      <c r="T59" s="188"/>
      <c r="U59" s="188"/>
    </row>
    <row r="60" spans="1:21">
      <c r="A60" s="202" t="s">
        <v>94</v>
      </c>
      <c r="B60" s="203">
        <v>21317</v>
      </c>
      <c r="C60" s="203">
        <v>20717</v>
      </c>
      <c r="D60" s="203">
        <v>21909</v>
      </c>
      <c r="E60" s="198">
        <f t="shared" si="7"/>
        <v>105.753728821741</v>
      </c>
      <c r="F60" s="199">
        <f t="shared" si="8"/>
        <v>592</v>
      </c>
      <c r="G60" s="198">
        <f t="shared" si="12"/>
        <v>2.77712623727542</v>
      </c>
      <c r="H60" s="203">
        <v>21091</v>
      </c>
      <c r="I60" s="214">
        <f t="shared" si="10"/>
        <v>-818</v>
      </c>
      <c r="J60" s="222">
        <f t="shared" si="11"/>
        <v>-3.73362545072801</v>
      </c>
      <c r="K60" s="357"/>
      <c r="L60" s="188"/>
      <c r="M60" s="188"/>
      <c r="N60" s="188"/>
      <c r="O60" s="188"/>
      <c r="P60" s="188"/>
      <c r="Q60" s="188"/>
      <c r="R60" s="188"/>
      <c r="S60" s="188"/>
      <c r="T60" s="188"/>
      <c r="U60" s="188"/>
    </row>
    <row r="61" spans="1:21">
      <c r="A61" s="209" t="s">
        <v>95</v>
      </c>
      <c r="B61" s="203">
        <v>839</v>
      </c>
      <c r="C61" s="203">
        <v>692</v>
      </c>
      <c r="D61" s="203">
        <v>851</v>
      </c>
      <c r="E61" s="198">
        <f t="shared" si="7"/>
        <v>122.976878612717</v>
      </c>
      <c r="F61" s="199">
        <f t="shared" si="8"/>
        <v>12</v>
      </c>
      <c r="G61" s="198">
        <f t="shared" si="12"/>
        <v>1.43027413587604</v>
      </c>
      <c r="H61" s="203">
        <v>766</v>
      </c>
      <c r="I61" s="214">
        <f t="shared" si="10"/>
        <v>-85</v>
      </c>
      <c r="J61" s="222">
        <f t="shared" si="11"/>
        <v>-9.9882491186839</v>
      </c>
      <c r="K61" s="357"/>
      <c r="L61" s="188"/>
      <c r="M61" s="188"/>
      <c r="N61" s="188"/>
      <c r="O61" s="188"/>
      <c r="P61" s="188"/>
      <c r="Q61" s="188"/>
      <c r="R61" s="188"/>
      <c r="S61" s="188"/>
      <c r="T61" s="188"/>
      <c r="U61" s="188"/>
    </row>
    <row r="62" spans="1:21">
      <c r="A62" s="209" t="s">
        <v>96</v>
      </c>
      <c r="B62" s="203">
        <v>3000</v>
      </c>
      <c r="C62" s="203">
        <v>2988</v>
      </c>
      <c r="D62" s="203">
        <v>3095</v>
      </c>
      <c r="E62" s="198">
        <f t="shared" si="7"/>
        <v>103.580990629183</v>
      </c>
      <c r="F62" s="199">
        <f t="shared" si="8"/>
        <v>95</v>
      </c>
      <c r="G62" s="198">
        <f t="shared" si="12"/>
        <v>3.16666666666667</v>
      </c>
      <c r="H62" s="203">
        <v>3095</v>
      </c>
      <c r="I62" s="214">
        <f t="shared" si="10"/>
        <v>0</v>
      </c>
      <c r="J62" s="222">
        <f t="shared" si="11"/>
        <v>0</v>
      </c>
      <c r="K62" s="357"/>
      <c r="L62" s="188"/>
      <c r="M62" s="188"/>
      <c r="N62" s="188"/>
      <c r="O62" s="188"/>
      <c r="P62" s="188"/>
      <c r="Q62" s="188"/>
      <c r="R62" s="188"/>
      <c r="S62" s="188"/>
      <c r="T62" s="188"/>
      <c r="U62" s="188"/>
    </row>
    <row r="63" ht="27" spans="1:21">
      <c r="A63" s="209" t="s">
        <v>97</v>
      </c>
      <c r="B63" s="203">
        <v>7785</v>
      </c>
      <c r="C63" s="203">
        <v>6044</v>
      </c>
      <c r="D63" s="203">
        <v>12579</v>
      </c>
      <c r="E63" s="198">
        <f t="shared" si="7"/>
        <v>208.123759099934</v>
      </c>
      <c r="F63" s="199">
        <f t="shared" si="8"/>
        <v>4794</v>
      </c>
      <c r="G63" s="198">
        <f t="shared" si="12"/>
        <v>61.5799614643545</v>
      </c>
      <c r="H63" s="203">
        <v>7974</v>
      </c>
      <c r="I63" s="214">
        <f t="shared" si="10"/>
        <v>-4605</v>
      </c>
      <c r="J63" s="222">
        <f t="shared" si="11"/>
        <v>-36.6086334366802</v>
      </c>
      <c r="K63" s="357"/>
      <c r="L63" s="188"/>
      <c r="M63" s="188"/>
      <c r="N63" s="188"/>
      <c r="O63" s="188"/>
      <c r="P63" s="188"/>
      <c r="Q63" s="188"/>
      <c r="R63" s="188"/>
      <c r="S63" s="188"/>
      <c r="T63" s="188"/>
      <c r="U63" s="188"/>
    </row>
    <row r="64" spans="1:21">
      <c r="A64" s="209" t="s">
        <v>98</v>
      </c>
      <c r="B64" s="203">
        <v>1239</v>
      </c>
      <c r="C64" s="203"/>
      <c r="D64" s="203">
        <v>1148</v>
      </c>
      <c r="E64" s="198"/>
      <c r="F64" s="199">
        <f t="shared" si="8"/>
        <v>-91</v>
      </c>
      <c r="G64" s="198">
        <f t="shared" si="12"/>
        <v>-7.34463276836158</v>
      </c>
      <c r="H64" s="203">
        <v>56</v>
      </c>
      <c r="I64" s="214">
        <f t="shared" si="10"/>
        <v>-1092</v>
      </c>
      <c r="J64" s="222">
        <f t="shared" si="11"/>
        <v>-95.1219512195122</v>
      </c>
      <c r="K64" s="357"/>
      <c r="L64" s="188"/>
      <c r="M64" s="188"/>
      <c r="N64" s="188"/>
      <c r="O64" s="188"/>
      <c r="P64" s="188"/>
      <c r="Q64" s="188"/>
      <c r="R64" s="188"/>
      <c r="S64" s="188"/>
      <c r="T64" s="188"/>
      <c r="U64" s="188"/>
    </row>
    <row r="65" spans="1:21">
      <c r="A65" s="209" t="s">
        <v>99</v>
      </c>
      <c r="B65" s="203">
        <v>10155</v>
      </c>
      <c r="C65" s="203">
        <v>8174</v>
      </c>
      <c r="D65" s="203">
        <v>10426</v>
      </c>
      <c r="E65" s="198">
        <f t="shared" si="7"/>
        <v>127.550770736482</v>
      </c>
      <c r="F65" s="199">
        <f t="shared" si="8"/>
        <v>271</v>
      </c>
      <c r="G65" s="198">
        <f t="shared" si="12"/>
        <v>2.66863613983259</v>
      </c>
      <c r="H65" s="203">
        <v>9386</v>
      </c>
      <c r="I65" s="214">
        <f t="shared" si="10"/>
        <v>-1040</v>
      </c>
      <c r="J65" s="222">
        <f t="shared" si="11"/>
        <v>-9.97506234413965</v>
      </c>
      <c r="K65" s="357"/>
      <c r="L65" s="188"/>
      <c r="M65" s="188"/>
      <c r="N65" s="188"/>
      <c r="O65" s="188"/>
      <c r="P65" s="188"/>
      <c r="Q65" s="188"/>
      <c r="R65" s="188"/>
      <c r="S65" s="188"/>
      <c r="T65" s="188"/>
      <c r="U65" s="188"/>
    </row>
    <row r="66" ht="27" spans="1:21">
      <c r="A66" s="209" t="s">
        <v>100</v>
      </c>
      <c r="B66" s="203">
        <v>270</v>
      </c>
      <c r="C66" s="203">
        <v>30</v>
      </c>
      <c r="D66" s="203">
        <v>381</v>
      </c>
      <c r="E66" s="198">
        <f t="shared" si="7"/>
        <v>1270</v>
      </c>
      <c r="F66" s="199">
        <f t="shared" si="8"/>
        <v>111</v>
      </c>
      <c r="G66" s="198">
        <f t="shared" si="12"/>
        <v>41.1111111111111</v>
      </c>
      <c r="H66" s="203">
        <v>414</v>
      </c>
      <c r="I66" s="214">
        <f t="shared" si="10"/>
        <v>33</v>
      </c>
      <c r="J66" s="222">
        <f t="shared" si="11"/>
        <v>8.66141732283465</v>
      </c>
      <c r="K66" s="357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>
      <c r="A67" s="202" t="s">
        <v>101</v>
      </c>
      <c r="B67" s="203">
        <v>21731</v>
      </c>
      <c r="C67" s="203">
        <v>16611</v>
      </c>
      <c r="D67" s="203">
        <v>23667</v>
      </c>
      <c r="E67" s="198">
        <f t="shared" si="7"/>
        <v>142.477876106195</v>
      </c>
      <c r="F67" s="199">
        <f t="shared" si="8"/>
        <v>1936</v>
      </c>
      <c r="G67" s="198">
        <f t="shared" si="12"/>
        <v>8.90893194054576</v>
      </c>
      <c r="H67" s="203">
        <v>19819</v>
      </c>
      <c r="I67" s="214">
        <f t="shared" si="10"/>
        <v>-3848</v>
      </c>
      <c r="J67" s="222">
        <f t="shared" si="11"/>
        <v>-16.2589259306207</v>
      </c>
      <c r="K67" s="357"/>
      <c r="L67" s="188"/>
      <c r="M67" s="188"/>
      <c r="N67" s="188"/>
      <c r="O67" s="188"/>
      <c r="P67" s="188"/>
      <c r="Q67" s="188"/>
      <c r="R67" s="188"/>
      <c r="S67" s="188"/>
      <c r="T67" s="188"/>
      <c r="U67" s="188"/>
    </row>
    <row r="68" spans="1:21">
      <c r="A68" s="202" t="s">
        <v>102</v>
      </c>
      <c r="B68" s="203">
        <v>6985</v>
      </c>
      <c r="C68" s="203">
        <v>1388</v>
      </c>
      <c r="D68" s="203">
        <v>7205</v>
      </c>
      <c r="E68" s="198">
        <f t="shared" si="7"/>
        <v>519.092219020173</v>
      </c>
      <c r="F68" s="199">
        <f t="shared" si="8"/>
        <v>220</v>
      </c>
      <c r="G68" s="198">
        <f t="shared" si="12"/>
        <v>3.14960629921259</v>
      </c>
      <c r="H68" s="203">
        <v>5971</v>
      </c>
      <c r="I68" s="214">
        <f t="shared" si="10"/>
        <v>-1234</v>
      </c>
      <c r="J68" s="222">
        <f t="shared" si="11"/>
        <v>-17.1269951422623</v>
      </c>
      <c r="K68" s="357"/>
      <c r="L68" s="188"/>
      <c r="M68" s="188"/>
      <c r="N68" s="188"/>
      <c r="O68" s="188"/>
      <c r="P68" s="188"/>
      <c r="Q68" s="188"/>
      <c r="R68" s="188"/>
      <c r="S68" s="188"/>
      <c r="T68" s="188"/>
      <c r="U68" s="188"/>
    </row>
    <row r="69" spans="1:21">
      <c r="A69" s="202" t="s">
        <v>103</v>
      </c>
      <c r="B69" s="203">
        <v>130</v>
      </c>
      <c r="C69" s="203">
        <v>175</v>
      </c>
      <c r="D69" s="203">
        <v>178</v>
      </c>
      <c r="E69" s="198">
        <f t="shared" si="7"/>
        <v>101.714285714286</v>
      </c>
      <c r="F69" s="199">
        <f t="shared" si="8"/>
        <v>48</v>
      </c>
      <c r="G69" s="198">
        <f t="shared" si="12"/>
        <v>36.9230769230769</v>
      </c>
      <c r="H69" s="203">
        <v>149</v>
      </c>
      <c r="I69" s="214">
        <f t="shared" si="10"/>
        <v>-29</v>
      </c>
      <c r="J69" s="222">
        <f t="shared" si="11"/>
        <v>-16.2921348314607</v>
      </c>
      <c r="K69" s="357"/>
      <c r="L69" s="188"/>
      <c r="M69" s="188"/>
      <c r="N69" s="188"/>
      <c r="O69" s="188"/>
      <c r="P69" s="188"/>
      <c r="Q69" s="188"/>
      <c r="R69" s="188"/>
      <c r="S69" s="188"/>
      <c r="T69" s="188"/>
      <c r="U69" s="188"/>
    </row>
    <row r="70" spans="1:21">
      <c r="A70" s="202" t="s">
        <v>104</v>
      </c>
      <c r="B70" s="203">
        <v>18240</v>
      </c>
      <c r="C70" s="203">
        <v>7028</v>
      </c>
      <c r="D70" s="203">
        <v>14868</v>
      </c>
      <c r="E70" s="198">
        <f t="shared" si="7"/>
        <v>211.553784860558</v>
      </c>
      <c r="F70" s="199">
        <f t="shared" si="8"/>
        <v>-3372</v>
      </c>
      <c r="G70" s="198">
        <f t="shared" si="12"/>
        <v>-18.4868421052632</v>
      </c>
      <c r="H70" s="203">
        <v>6639</v>
      </c>
      <c r="I70" s="214">
        <f t="shared" si="10"/>
        <v>-8229</v>
      </c>
      <c r="J70" s="222">
        <f t="shared" si="11"/>
        <v>-55.3470540758676</v>
      </c>
      <c r="K70" s="357"/>
      <c r="L70" s="188"/>
      <c r="M70" s="188"/>
      <c r="N70" s="188"/>
      <c r="O70" s="188"/>
      <c r="P70" s="188"/>
      <c r="Q70" s="188"/>
      <c r="R70" s="188"/>
      <c r="S70" s="188"/>
      <c r="T70" s="188"/>
      <c r="U70" s="188"/>
    </row>
    <row r="71" spans="1:21">
      <c r="A71" s="202" t="s">
        <v>105</v>
      </c>
      <c r="B71" s="203">
        <v>10345</v>
      </c>
      <c r="C71" s="203">
        <v>2640</v>
      </c>
      <c r="D71" s="203">
        <v>-2170</v>
      </c>
      <c r="E71" s="198">
        <f t="shared" si="7"/>
        <v>-82.1969696969697</v>
      </c>
      <c r="F71" s="199">
        <f t="shared" si="8"/>
        <v>-12515</v>
      </c>
      <c r="G71" s="198">
        <f t="shared" si="12"/>
        <v>-120.976317061382</v>
      </c>
      <c r="H71" s="203">
        <v>3224</v>
      </c>
      <c r="I71" s="214">
        <f t="shared" si="10"/>
        <v>5394</v>
      </c>
      <c r="J71" s="222">
        <f t="shared" si="11"/>
        <v>-248.571428571429</v>
      </c>
      <c r="K71" s="357"/>
      <c r="L71" s="188"/>
      <c r="M71" s="188"/>
      <c r="N71" s="188"/>
      <c r="O71" s="188"/>
      <c r="P71" s="188"/>
      <c r="Q71" s="188"/>
      <c r="R71" s="188"/>
      <c r="S71" s="188"/>
      <c r="T71" s="188"/>
      <c r="U71" s="188"/>
    </row>
    <row r="72" spans="1:21">
      <c r="A72" s="202" t="s">
        <v>106</v>
      </c>
      <c r="B72" s="203">
        <v>4807</v>
      </c>
      <c r="C72" s="203">
        <v>3308</v>
      </c>
      <c r="D72" s="203">
        <v>-1044</v>
      </c>
      <c r="E72" s="198">
        <f t="shared" si="7"/>
        <v>-31.5598548972189</v>
      </c>
      <c r="F72" s="199">
        <f t="shared" si="8"/>
        <v>-5851</v>
      </c>
      <c r="G72" s="198">
        <f t="shared" si="12"/>
        <v>-121.718327439151</v>
      </c>
      <c r="H72" s="203">
        <v>124</v>
      </c>
      <c r="I72" s="214">
        <f t="shared" si="10"/>
        <v>1168</v>
      </c>
      <c r="J72" s="222">
        <f t="shared" si="11"/>
        <v>-111.877394636015</v>
      </c>
      <c r="K72" s="357"/>
      <c r="L72" s="188"/>
      <c r="M72" s="188"/>
      <c r="N72" s="188"/>
      <c r="O72" s="188"/>
      <c r="P72" s="188"/>
      <c r="Q72" s="188"/>
      <c r="R72" s="188"/>
      <c r="S72" s="188"/>
      <c r="T72" s="188"/>
      <c r="U72" s="188"/>
    </row>
    <row r="73" spans="1:21">
      <c r="A73" s="202" t="s">
        <v>107</v>
      </c>
      <c r="B73" s="203"/>
      <c r="C73" s="203"/>
      <c r="D73" s="203">
        <v>20</v>
      </c>
      <c r="E73" s="198" t="e">
        <f t="shared" si="7"/>
        <v>#DIV/0!</v>
      </c>
      <c r="F73" s="199">
        <f t="shared" si="8"/>
        <v>20</v>
      </c>
      <c r="G73" s="198" t="e">
        <f t="shared" si="12"/>
        <v>#DIV/0!</v>
      </c>
      <c r="H73" s="203">
        <v>22</v>
      </c>
      <c r="I73" s="214">
        <f t="shared" si="10"/>
        <v>2</v>
      </c>
      <c r="J73" s="222">
        <f t="shared" si="11"/>
        <v>10</v>
      </c>
      <c r="K73" s="357"/>
      <c r="L73" s="188"/>
      <c r="M73" s="188"/>
      <c r="N73" s="188"/>
      <c r="O73" s="188"/>
      <c r="P73" s="188"/>
      <c r="Q73" s="188"/>
      <c r="R73" s="188"/>
      <c r="S73" s="188"/>
      <c r="T73" s="188"/>
      <c r="U73" s="188"/>
    </row>
    <row r="74" ht="27" spans="1:21">
      <c r="A74" s="202" t="s">
        <v>108</v>
      </c>
      <c r="B74" s="203">
        <v>876</v>
      </c>
      <c r="C74" s="203">
        <v>300</v>
      </c>
      <c r="D74" s="203">
        <v>2707</v>
      </c>
      <c r="E74" s="198">
        <f t="shared" si="7"/>
        <v>902.333333333333</v>
      </c>
      <c r="F74" s="199">
        <f t="shared" si="8"/>
        <v>1831</v>
      </c>
      <c r="G74" s="198">
        <f t="shared" si="12"/>
        <v>209.018264840183</v>
      </c>
      <c r="H74" s="203"/>
      <c r="I74" s="214">
        <f t="shared" si="10"/>
        <v>-2707</v>
      </c>
      <c r="J74" s="222">
        <f t="shared" si="11"/>
        <v>-100</v>
      </c>
      <c r="K74" s="357"/>
      <c r="L74" s="188"/>
      <c r="M74" s="188"/>
      <c r="N74" s="188"/>
      <c r="O74" s="188"/>
      <c r="P74" s="188"/>
      <c r="Q74" s="188"/>
      <c r="R74" s="188"/>
      <c r="S74" s="188"/>
      <c r="T74" s="188"/>
      <c r="U74" s="188"/>
    </row>
    <row r="75" spans="1:21">
      <c r="A75" s="202" t="s">
        <v>109</v>
      </c>
      <c r="B75" s="203"/>
      <c r="C75" s="203"/>
      <c r="D75" s="203"/>
      <c r="E75" s="198"/>
      <c r="F75" s="199">
        <f t="shared" si="8"/>
        <v>0</v>
      </c>
      <c r="G75" s="198"/>
      <c r="H75" s="203"/>
      <c r="I75" s="214">
        <f t="shared" si="10"/>
        <v>0</v>
      </c>
      <c r="J75" s="222"/>
      <c r="K75" s="357"/>
      <c r="L75" s="188"/>
      <c r="M75" s="188"/>
      <c r="N75" s="188"/>
      <c r="O75" s="188"/>
      <c r="P75" s="188"/>
      <c r="Q75" s="188"/>
      <c r="R75" s="188"/>
      <c r="S75" s="188"/>
      <c r="T75" s="188"/>
      <c r="U75" s="188"/>
    </row>
    <row r="76" spans="1:21">
      <c r="A76" s="202" t="s">
        <v>110</v>
      </c>
      <c r="B76" s="203">
        <v>2686</v>
      </c>
      <c r="C76" s="203"/>
      <c r="D76" s="203">
        <v>4307</v>
      </c>
      <c r="E76" s="198"/>
      <c r="F76" s="199"/>
      <c r="G76" s="198"/>
      <c r="H76" s="203"/>
      <c r="I76" s="214"/>
      <c r="J76" s="222"/>
      <c r="K76" s="357"/>
      <c r="L76" s="188"/>
      <c r="M76" s="188"/>
      <c r="N76" s="188"/>
      <c r="O76" s="188"/>
      <c r="P76" s="188"/>
      <c r="Q76" s="188"/>
      <c r="R76" s="188"/>
      <c r="S76" s="188"/>
      <c r="T76" s="188"/>
      <c r="U76" s="188"/>
    </row>
    <row r="77" spans="1:21">
      <c r="A77" s="202" t="s">
        <v>111</v>
      </c>
      <c r="B77" s="203">
        <v>1878</v>
      </c>
      <c r="C77" s="203"/>
      <c r="D77" s="203">
        <v>442</v>
      </c>
      <c r="E77" s="198"/>
      <c r="F77" s="199"/>
      <c r="G77" s="198"/>
      <c r="H77" s="203"/>
      <c r="I77" s="214"/>
      <c r="J77" s="222"/>
      <c r="K77" s="357"/>
      <c r="L77" s="188"/>
      <c r="M77" s="188"/>
      <c r="N77" s="188"/>
      <c r="O77" s="188"/>
      <c r="P77" s="188"/>
      <c r="Q77" s="188"/>
      <c r="R77" s="188"/>
      <c r="S77" s="188"/>
      <c r="T77" s="188"/>
      <c r="U77" s="188"/>
    </row>
    <row r="78" spans="1:21">
      <c r="A78" s="202" t="s">
        <v>112</v>
      </c>
      <c r="B78" s="203">
        <v>7885</v>
      </c>
      <c r="C78" s="203"/>
      <c r="D78" s="203">
        <v>559</v>
      </c>
      <c r="E78" s="198"/>
      <c r="F78" s="199"/>
      <c r="G78" s="198"/>
      <c r="H78" s="203"/>
      <c r="I78" s="214"/>
      <c r="J78" s="222"/>
      <c r="K78" s="357"/>
      <c r="L78" s="188"/>
      <c r="M78" s="188"/>
      <c r="N78" s="188"/>
      <c r="O78" s="188"/>
      <c r="P78" s="188"/>
      <c r="Q78" s="188"/>
      <c r="R78" s="188"/>
      <c r="S78" s="188"/>
      <c r="T78" s="188"/>
      <c r="U78" s="188"/>
    </row>
    <row r="79" spans="1:21">
      <c r="A79" s="202" t="s">
        <v>113</v>
      </c>
      <c r="B79" s="203">
        <v>722</v>
      </c>
      <c r="C79" s="203">
        <v>3980</v>
      </c>
      <c r="D79" s="203">
        <v>737</v>
      </c>
      <c r="E79" s="198">
        <f>D79/C79*100</f>
        <v>18.5175879396985</v>
      </c>
      <c r="F79" s="199">
        <f t="shared" ref="F79:F108" si="13">D79-B79</f>
        <v>15</v>
      </c>
      <c r="G79" s="198">
        <f t="shared" ref="G79:G108" si="14">(D79/B79-1)*100</f>
        <v>2.0775623268698</v>
      </c>
      <c r="H79" s="203">
        <v>466</v>
      </c>
      <c r="I79" s="214">
        <f>H79-D79</f>
        <v>-271</v>
      </c>
      <c r="J79" s="222">
        <f>(H79/D79-1)*100</f>
        <v>-36.7706919945726</v>
      </c>
      <c r="K79" s="357"/>
      <c r="L79" s="188"/>
      <c r="M79" s="188"/>
      <c r="N79" s="188"/>
      <c r="O79" s="188"/>
      <c r="P79" s="188"/>
      <c r="Q79" s="188"/>
      <c r="R79" s="188"/>
      <c r="S79" s="188"/>
      <c r="T79" s="188"/>
      <c r="U79" s="188"/>
    </row>
    <row r="80" spans="1:21">
      <c r="A80" s="202" t="s">
        <v>114</v>
      </c>
      <c r="B80" s="216">
        <f>SUM(B81:B101)</f>
        <v>37786</v>
      </c>
      <c r="C80" s="216">
        <f>SUM(C81:C101)</f>
        <v>5512</v>
      </c>
      <c r="D80" s="216">
        <f>SUM(D81:D101)</f>
        <v>36724</v>
      </c>
      <c r="E80" s="198">
        <f>D80/C80*100</f>
        <v>666.255442670537</v>
      </c>
      <c r="F80" s="199">
        <f t="shared" si="13"/>
        <v>-1062</v>
      </c>
      <c r="G80" s="198">
        <f t="shared" si="14"/>
        <v>-2.81056475943471</v>
      </c>
      <c r="H80" s="216">
        <f>SUM(H81:H101)</f>
        <v>6439</v>
      </c>
      <c r="I80" s="214">
        <f>H80-D80</f>
        <v>-30285</v>
      </c>
      <c r="J80" s="222">
        <f>(H80/D80-1)*100</f>
        <v>-82.4665069164579</v>
      </c>
      <c r="K80" s="357"/>
      <c r="L80" s="188"/>
      <c r="M80" s="188"/>
      <c r="N80" s="188"/>
      <c r="O80" s="188"/>
      <c r="P80" s="188"/>
      <c r="Q80" s="188"/>
      <c r="R80" s="188"/>
      <c r="S80" s="188"/>
      <c r="T80" s="188"/>
      <c r="U80" s="188"/>
    </row>
    <row r="81" spans="1:21">
      <c r="A81" s="202" t="s">
        <v>115</v>
      </c>
      <c r="B81" s="212">
        <v>161</v>
      </c>
      <c r="C81" s="213">
        <v>21</v>
      </c>
      <c r="D81" s="212">
        <v>589</v>
      </c>
      <c r="E81" s="198"/>
      <c r="F81" s="199">
        <f t="shared" si="13"/>
        <v>428</v>
      </c>
      <c r="G81" s="198">
        <f t="shared" si="14"/>
        <v>265.83850931677</v>
      </c>
      <c r="H81" s="213">
        <v>84</v>
      </c>
      <c r="I81" s="214">
        <f t="shared" ref="I81:I108" si="15">H81-D81</f>
        <v>-505</v>
      </c>
      <c r="J81" s="222">
        <f t="shared" ref="J81:J108" si="16">(H81/D81-1)*100</f>
        <v>-85.7385398981324</v>
      </c>
      <c r="K81" s="357"/>
      <c r="L81" s="188"/>
      <c r="M81" s="188"/>
      <c r="N81" s="188"/>
      <c r="O81" s="188"/>
      <c r="P81" s="188"/>
      <c r="Q81" s="188"/>
      <c r="R81" s="188"/>
      <c r="S81" s="188"/>
      <c r="T81" s="188"/>
      <c r="U81" s="188"/>
    </row>
    <row r="82" spans="1:21">
      <c r="A82" s="202" t="s">
        <v>116</v>
      </c>
      <c r="B82" s="212">
        <v>0</v>
      </c>
      <c r="C82" s="213"/>
      <c r="D82" s="212"/>
      <c r="E82" s="198"/>
      <c r="F82" s="199">
        <f t="shared" si="13"/>
        <v>0</v>
      </c>
      <c r="G82" s="198"/>
      <c r="H82" s="213"/>
      <c r="I82" s="214">
        <f t="shared" si="15"/>
        <v>0</v>
      </c>
      <c r="J82" s="222"/>
      <c r="K82" s="357"/>
      <c r="L82" s="188"/>
      <c r="M82" s="188"/>
      <c r="N82" s="188"/>
      <c r="O82" s="188"/>
      <c r="P82" s="188"/>
      <c r="Q82" s="188"/>
      <c r="R82" s="188"/>
      <c r="S82" s="188"/>
      <c r="T82" s="188"/>
      <c r="U82" s="188"/>
    </row>
    <row r="83" spans="1:21">
      <c r="A83" s="202" t="s">
        <v>117</v>
      </c>
      <c r="B83" s="212">
        <v>0</v>
      </c>
      <c r="C83" s="213"/>
      <c r="D83" s="212"/>
      <c r="E83" s="198"/>
      <c r="F83" s="199">
        <f t="shared" si="13"/>
        <v>0</v>
      </c>
      <c r="G83" s="198"/>
      <c r="H83" s="213"/>
      <c r="I83" s="214">
        <f t="shared" si="15"/>
        <v>0</v>
      </c>
      <c r="J83" s="222"/>
      <c r="K83" s="357"/>
      <c r="L83" s="188"/>
      <c r="M83" s="188"/>
      <c r="N83" s="188"/>
      <c r="O83" s="188"/>
      <c r="P83" s="188"/>
      <c r="Q83" s="188"/>
      <c r="R83" s="188"/>
      <c r="S83" s="188"/>
      <c r="T83" s="188"/>
      <c r="U83" s="188"/>
    </row>
    <row r="84" spans="1:21">
      <c r="A84" s="202" t="s">
        <v>118</v>
      </c>
      <c r="B84" s="212">
        <v>0</v>
      </c>
      <c r="C84" s="213"/>
      <c r="D84" s="212"/>
      <c r="E84" s="198"/>
      <c r="F84" s="199">
        <f t="shared" si="13"/>
        <v>0</v>
      </c>
      <c r="G84" s="198" t="e">
        <f t="shared" si="14"/>
        <v>#DIV/0!</v>
      </c>
      <c r="H84" s="213"/>
      <c r="I84" s="214">
        <f t="shared" si="15"/>
        <v>0</v>
      </c>
      <c r="J84" s="222"/>
      <c r="K84" s="357"/>
      <c r="L84" s="188"/>
      <c r="M84" s="188"/>
      <c r="N84" s="188"/>
      <c r="O84" s="188"/>
      <c r="P84" s="188"/>
      <c r="Q84" s="188"/>
      <c r="R84" s="188"/>
      <c r="S84" s="188"/>
      <c r="T84" s="188"/>
      <c r="U84" s="188"/>
    </row>
    <row r="85" spans="1:21">
      <c r="A85" s="202" t="s">
        <v>119</v>
      </c>
      <c r="B85" s="212">
        <v>0</v>
      </c>
      <c r="C85" s="213"/>
      <c r="D85" s="212"/>
      <c r="E85" s="198"/>
      <c r="F85" s="199">
        <f t="shared" si="13"/>
        <v>0</v>
      </c>
      <c r="G85" s="198" t="e">
        <f t="shared" si="14"/>
        <v>#DIV/0!</v>
      </c>
      <c r="H85" s="213"/>
      <c r="I85" s="214">
        <f t="shared" si="15"/>
        <v>0</v>
      </c>
      <c r="J85" s="222"/>
      <c r="K85" s="357"/>
      <c r="L85" s="188"/>
      <c r="M85" s="188"/>
      <c r="N85" s="188"/>
      <c r="O85" s="188"/>
      <c r="P85" s="188"/>
      <c r="Q85" s="188"/>
      <c r="R85" s="188"/>
      <c r="S85" s="188"/>
      <c r="T85" s="188"/>
      <c r="U85" s="188"/>
    </row>
    <row r="86" spans="1:21">
      <c r="A86" s="202" t="s">
        <v>120</v>
      </c>
      <c r="B86" s="212">
        <v>660</v>
      </c>
      <c r="C86" s="213"/>
      <c r="D86" s="212">
        <v>260</v>
      </c>
      <c r="E86" s="198"/>
      <c r="F86" s="199">
        <f t="shared" si="13"/>
        <v>-400</v>
      </c>
      <c r="G86" s="198">
        <f t="shared" si="14"/>
        <v>-60.6060606060606</v>
      </c>
      <c r="H86" s="213"/>
      <c r="I86" s="214">
        <f t="shared" si="15"/>
        <v>-260</v>
      </c>
      <c r="J86" s="222">
        <f t="shared" si="16"/>
        <v>-100</v>
      </c>
      <c r="K86" s="357"/>
      <c r="L86" s="188"/>
      <c r="M86" s="188"/>
      <c r="N86" s="188"/>
      <c r="O86" s="188"/>
      <c r="P86" s="188"/>
      <c r="Q86" s="188"/>
      <c r="R86" s="188"/>
      <c r="S86" s="188"/>
      <c r="T86" s="188"/>
      <c r="U86" s="188"/>
    </row>
    <row r="87" spans="1:21">
      <c r="A87" s="202" t="s">
        <v>121</v>
      </c>
      <c r="B87" s="212">
        <v>537</v>
      </c>
      <c r="C87" s="213"/>
      <c r="D87" s="212">
        <v>200</v>
      </c>
      <c r="E87" s="198" t="e">
        <f t="shared" ref="E87:E92" si="17">D87/C87*100</f>
        <v>#DIV/0!</v>
      </c>
      <c r="F87" s="199">
        <f t="shared" si="13"/>
        <v>-337</v>
      </c>
      <c r="G87" s="198">
        <f t="shared" si="14"/>
        <v>-62.756052141527</v>
      </c>
      <c r="H87" s="213"/>
      <c r="I87" s="214">
        <f t="shared" si="15"/>
        <v>-200</v>
      </c>
      <c r="J87" s="222">
        <f t="shared" si="16"/>
        <v>-100</v>
      </c>
      <c r="K87" s="357"/>
      <c r="L87" s="188"/>
      <c r="M87" s="188"/>
      <c r="N87" s="188"/>
      <c r="O87" s="188"/>
      <c r="P87" s="188"/>
      <c r="Q87" s="188"/>
      <c r="R87" s="188"/>
      <c r="S87" s="188"/>
      <c r="T87" s="188"/>
      <c r="U87" s="188"/>
    </row>
    <row r="88" spans="1:21">
      <c r="A88" s="202" t="s">
        <v>122</v>
      </c>
      <c r="B88" s="212">
        <v>720</v>
      </c>
      <c r="C88" s="213">
        <v>310</v>
      </c>
      <c r="D88" s="212">
        <v>802</v>
      </c>
      <c r="E88" s="198">
        <f t="shared" si="17"/>
        <v>258.709677419355</v>
      </c>
      <c r="F88" s="199">
        <f t="shared" si="13"/>
        <v>82</v>
      </c>
      <c r="G88" s="198">
        <f t="shared" si="14"/>
        <v>11.3888888888889</v>
      </c>
      <c r="H88" s="213">
        <v>149</v>
      </c>
      <c r="I88" s="214">
        <f t="shared" si="15"/>
        <v>-653</v>
      </c>
      <c r="J88" s="222">
        <f t="shared" si="16"/>
        <v>-81.4214463840399</v>
      </c>
      <c r="K88" s="357"/>
      <c r="L88" s="188"/>
      <c r="M88" s="188"/>
      <c r="N88" s="188"/>
      <c r="O88" s="188"/>
      <c r="P88" s="188"/>
      <c r="Q88" s="188"/>
      <c r="R88" s="188"/>
      <c r="S88" s="188"/>
      <c r="T88" s="188"/>
      <c r="U88" s="188"/>
    </row>
    <row r="89" spans="1:21">
      <c r="A89" s="202" t="s">
        <v>123</v>
      </c>
      <c r="B89" s="212">
        <v>1107</v>
      </c>
      <c r="C89" s="213"/>
      <c r="D89" s="212">
        <v>584</v>
      </c>
      <c r="E89" s="198" t="e">
        <f t="shared" si="17"/>
        <v>#DIV/0!</v>
      </c>
      <c r="F89" s="199">
        <f t="shared" si="13"/>
        <v>-523</v>
      </c>
      <c r="G89" s="198">
        <f t="shared" si="14"/>
        <v>-47.2448057813912</v>
      </c>
      <c r="H89" s="213">
        <v>447</v>
      </c>
      <c r="I89" s="214">
        <f t="shared" si="15"/>
        <v>-137</v>
      </c>
      <c r="J89" s="222">
        <f t="shared" si="16"/>
        <v>-23.458904109589</v>
      </c>
      <c r="K89" s="357"/>
      <c r="L89" s="188"/>
      <c r="M89" s="188"/>
      <c r="N89" s="188"/>
      <c r="O89" s="188"/>
      <c r="P89" s="188"/>
      <c r="Q89" s="188"/>
      <c r="R89" s="188"/>
      <c r="S89" s="188"/>
      <c r="T89" s="188"/>
      <c r="U89" s="188"/>
    </row>
    <row r="90" spans="1:21">
      <c r="A90" s="202" t="s">
        <v>124</v>
      </c>
      <c r="B90" s="212">
        <v>6169</v>
      </c>
      <c r="C90" s="213">
        <v>-8</v>
      </c>
      <c r="D90" s="212">
        <v>3194</v>
      </c>
      <c r="E90" s="198">
        <f t="shared" si="17"/>
        <v>-39925</v>
      </c>
      <c r="F90" s="199">
        <f t="shared" si="13"/>
        <v>-2975</v>
      </c>
      <c r="G90" s="198">
        <f t="shared" si="14"/>
        <v>-48.2249959474793</v>
      </c>
      <c r="H90" s="213">
        <v>20</v>
      </c>
      <c r="I90" s="214">
        <f t="shared" si="15"/>
        <v>-3174</v>
      </c>
      <c r="J90" s="222">
        <f t="shared" si="16"/>
        <v>-99.3738259236068</v>
      </c>
      <c r="K90" s="357"/>
      <c r="L90" s="188"/>
      <c r="M90" s="188"/>
      <c r="N90" s="188"/>
      <c r="O90" s="188"/>
      <c r="P90" s="188"/>
      <c r="Q90" s="188"/>
      <c r="R90" s="188"/>
      <c r="S90" s="188"/>
      <c r="T90" s="188"/>
      <c r="U90" s="188"/>
    </row>
    <row r="91" spans="1:21">
      <c r="A91" s="202" t="s">
        <v>125</v>
      </c>
      <c r="B91" s="212">
        <v>625</v>
      </c>
      <c r="C91" s="213">
        <v>180</v>
      </c>
      <c r="D91" s="212">
        <v>2225</v>
      </c>
      <c r="E91" s="198">
        <f t="shared" si="17"/>
        <v>1236.11111111111</v>
      </c>
      <c r="F91" s="199">
        <f t="shared" si="13"/>
        <v>1600</v>
      </c>
      <c r="G91" s="198">
        <f t="shared" si="14"/>
        <v>256</v>
      </c>
      <c r="H91" s="213"/>
      <c r="I91" s="214">
        <f t="shared" si="15"/>
        <v>-2225</v>
      </c>
      <c r="J91" s="222">
        <f t="shared" si="16"/>
        <v>-100</v>
      </c>
      <c r="K91" s="357"/>
      <c r="L91" s="188"/>
      <c r="M91" s="188"/>
      <c r="N91" s="188"/>
      <c r="O91" s="188"/>
      <c r="P91" s="188"/>
      <c r="Q91" s="188"/>
      <c r="R91" s="188"/>
      <c r="S91" s="188"/>
      <c r="T91" s="188"/>
      <c r="U91" s="188"/>
    </row>
    <row r="92" spans="1:21">
      <c r="A92" s="202" t="s">
        <v>126</v>
      </c>
      <c r="B92" s="212">
        <v>11336</v>
      </c>
      <c r="C92" s="213">
        <v>4563</v>
      </c>
      <c r="D92" s="212">
        <v>10032</v>
      </c>
      <c r="E92" s="198">
        <f t="shared" si="17"/>
        <v>219.855358316897</v>
      </c>
      <c r="F92" s="199">
        <f t="shared" si="13"/>
        <v>-1304</v>
      </c>
      <c r="G92" s="198">
        <f t="shared" si="14"/>
        <v>-11.5031757233592</v>
      </c>
      <c r="H92" s="213">
        <v>3996</v>
      </c>
      <c r="I92" s="214">
        <f t="shared" si="15"/>
        <v>-6036</v>
      </c>
      <c r="J92" s="222">
        <f t="shared" si="16"/>
        <v>-60.1674641148325</v>
      </c>
      <c r="K92" s="357"/>
      <c r="L92" s="188"/>
      <c r="M92" s="188"/>
      <c r="N92" s="188"/>
      <c r="O92" s="188"/>
      <c r="P92" s="188"/>
      <c r="Q92" s="188"/>
      <c r="R92" s="188"/>
      <c r="S92" s="188"/>
      <c r="T92" s="188"/>
      <c r="U92" s="188"/>
    </row>
    <row r="93" spans="1:21">
      <c r="A93" s="202" t="s">
        <v>127</v>
      </c>
      <c r="B93" s="212">
        <v>310</v>
      </c>
      <c r="C93" s="213"/>
      <c r="D93" s="212">
        <v>304</v>
      </c>
      <c r="E93" s="198"/>
      <c r="F93" s="199">
        <f t="shared" si="13"/>
        <v>-6</v>
      </c>
      <c r="G93" s="198">
        <f t="shared" si="14"/>
        <v>-1.93548387096775</v>
      </c>
      <c r="H93" s="213">
        <v>110</v>
      </c>
      <c r="I93" s="214">
        <f t="shared" si="15"/>
        <v>-194</v>
      </c>
      <c r="J93" s="222">
        <f t="shared" si="16"/>
        <v>-63.8157894736842</v>
      </c>
      <c r="K93" s="357"/>
      <c r="L93" s="188"/>
      <c r="M93" s="188"/>
      <c r="N93" s="188"/>
      <c r="O93" s="188"/>
      <c r="P93" s="188"/>
      <c r="Q93" s="188"/>
      <c r="R93" s="188"/>
      <c r="S93" s="188"/>
      <c r="T93" s="188"/>
      <c r="U93" s="188"/>
    </row>
    <row r="94" spans="1:21">
      <c r="A94" s="202" t="s">
        <v>128</v>
      </c>
      <c r="B94" s="212">
        <v>10805</v>
      </c>
      <c r="C94" s="213"/>
      <c r="D94" s="212">
        <v>4868</v>
      </c>
      <c r="E94" s="198" t="e">
        <f>D94/C94*100</f>
        <v>#DIV/0!</v>
      </c>
      <c r="F94" s="199">
        <f t="shared" si="13"/>
        <v>-5937</v>
      </c>
      <c r="G94" s="198">
        <f t="shared" si="14"/>
        <v>-54.9467838963443</v>
      </c>
      <c r="H94" s="213"/>
      <c r="I94" s="214">
        <f t="shared" si="15"/>
        <v>-4868</v>
      </c>
      <c r="J94" s="222">
        <f t="shared" si="16"/>
        <v>-100</v>
      </c>
      <c r="K94" s="357"/>
      <c r="L94" s="188"/>
      <c r="M94" s="188"/>
      <c r="N94" s="188"/>
      <c r="O94" s="188"/>
      <c r="P94" s="188"/>
      <c r="Q94" s="188"/>
      <c r="R94" s="188"/>
      <c r="S94" s="188"/>
      <c r="T94" s="188"/>
      <c r="U94" s="188"/>
    </row>
    <row r="95" spans="1:21">
      <c r="A95" s="202" t="s">
        <v>129</v>
      </c>
      <c r="B95" s="212">
        <v>0</v>
      </c>
      <c r="C95" s="213"/>
      <c r="D95" s="212"/>
      <c r="E95" s="198"/>
      <c r="F95" s="199">
        <f t="shared" si="13"/>
        <v>0</v>
      </c>
      <c r="G95" s="198"/>
      <c r="H95" s="213"/>
      <c r="I95" s="214">
        <f t="shared" si="15"/>
        <v>0</v>
      </c>
      <c r="J95" s="222"/>
      <c r="K95" s="357"/>
      <c r="L95" s="188"/>
      <c r="M95" s="188"/>
      <c r="N95" s="188"/>
      <c r="O95" s="188"/>
      <c r="P95" s="188"/>
      <c r="Q95" s="188"/>
      <c r="R95" s="188"/>
      <c r="S95" s="188"/>
      <c r="T95" s="188"/>
      <c r="U95" s="188"/>
    </row>
    <row r="96" spans="1:21">
      <c r="A96" s="202" t="s">
        <v>130</v>
      </c>
      <c r="B96" s="212">
        <v>2488</v>
      </c>
      <c r="C96" s="213"/>
      <c r="D96" s="212">
        <v>2607</v>
      </c>
      <c r="E96" s="198"/>
      <c r="F96" s="199">
        <f t="shared" si="13"/>
        <v>119</v>
      </c>
      <c r="G96" s="198">
        <f t="shared" si="14"/>
        <v>4.78295819935692</v>
      </c>
      <c r="H96" s="213"/>
      <c r="I96" s="214">
        <f t="shared" si="15"/>
        <v>-2607</v>
      </c>
      <c r="J96" s="222">
        <f t="shared" si="16"/>
        <v>-100</v>
      </c>
      <c r="K96" s="357"/>
      <c r="L96" s="188"/>
      <c r="M96" s="188"/>
      <c r="N96" s="188"/>
      <c r="O96" s="188"/>
      <c r="P96" s="188"/>
      <c r="Q96" s="188"/>
      <c r="R96" s="188"/>
      <c r="S96" s="188"/>
      <c r="T96" s="188"/>
      <c r="U96" s="188"/>
    </row>
    <row r="97" spans="1:21">
      <c r="A97" s="202" t="s">
        <v>131</v>
      </c>
      <c r="B97" s="212">
        <v>1446</v>
      </c>
      <c r="C97" s="213">
        <v>126</v>
      </c>
      <c r="D97" s="212">
        <v>2036</v>
      </c>
      <c r="E97" s="198"/>
      <c r="F97" s="199">
        <f t="shared" si="13"/>
        <v>590</v>
      </c>
      <c r="G97" s="198">
        <f t="shared" si="14"/>
        <v>40.8022130013831</v>
      </c>
      <c r="H97" s="213">
        <v>777</v>
      </c>
      <c r="I97" s="214">
        <f t="shared" si="15"/>
        <v>-1259</v>
      </c>
      <c r="J97" s="222">
        <f t="shared" si="16"/>
        <v>-61.8369351669941</v>
      </c>
      <c r="K97" s="357"/>
      <c r="L97" s="188"/>
      <c r="M97" s="188"/>
      <c r="N97" s="188"/>
      <c r="O97" s="188"/>
      <c r="P97" s="188"/>
      <c r="Q97" s="188"/>
      <c r="R97" s="188"/>
      <c r="S97" s="188"/>
      <c r="T97" s="188"/>
      <c r="U97" s="188"/>
    </row>
    <row r="98" spans="1:21">
      <c r="A98" s="202" t="s">
        <v>132</v>
      </c>
      <c r="B98" s="212">
        <v>650</v>
      </c>
      <c r="C98" s="213"/>
      <c r="D98" s="212">
        <v>8803</v>
      </c>
      <c r="E98" s="198"/>
      <c r="F98" s="199">
        <f t="shared" si="13"/>
        <v>8153</v>
      </c>
      <c r="G98" s="198">
        <f t="shared" si="14"/>
        <v>1254.30769230769</v>
      </c>
      <c r="H98" s="213">
        <v>637</v>
      </c>
      <c r="I98" s="214">
        <f t="shared" si="15"/>
        <v>-8166</v>
      </c>
      <c r="J98" s="222">
        <f t="shared" si="16"/>
        <v>-92.7638305123253</v>
      </c>
      <c r="K98" s="357"/>
      <c r="L98" s="188"/>
      <c r="M98" s="188"/>
      <c r="N98" s="188"/>
      <c r="O98" s="188"/>
      <c r="P98" s="188"/>
      <c r="Q98" s="188"/>
      <c r="R98" s="188"/>
      <c r="S98" s="188"/>
      <c r="T98" s="188"/>
      <c r="U98" s="188"/>
    </row>
    <row r="99" spans="1:21">
      <c r="A99" s="202" t="s">
        <v>133</v>
      </c>
      <c r="B99" s="212">
        <v>315</v>
      </c>
      <c r="C99" s="213"/>
      <c r="D99" s="212">
        <v>17</v>
      </c>
      <c r="E99" s="198"/>
      <c r="F99" s="199"/>
      <c r="G99" s="198"/>
      <c r="H99" s="213">
        <v>164</v>
      </c>
      <c r="I99" s="214"/>
      <c r="J99" s="222"/>
      <c r="K99" s="357"/>
      <c r="L99" s="188"/>
      <c r="M99" s="188"/>
      <c r="N99" s="188"/>
      <c r="O99" s="188"/>
      <c r="P99" s="188"/>
      <c r="Q99" s="188"/>
      <c r="R99" s="188"/>
      <c r="S99" s="188"/>
      <c r="T99" s="188"/>
      <c r="U99" s="188"/>
    </row>
    <row r="100" spans="1:21">
      <c r="A100" s="202" t="s">
        <v>134</v>
      </c>
      <c r="B100" s="212">
        <v>357</v>
      </c>
      <c r="C100" s="213">
        <v>17</v>
      </c>
      <c r="D100" s="212">
        <v>303</v>
      </c>
      <c r="E100" s="198"/>
      <c r="F100" s="199">
        <f t="shared" ref="F100:F109" si="18">D100-B100</f>
        <v>-54</v>
      </c>
      <c r="G100" s="198">
        <f t="shared" ref="G100:G105" si="19">(D100/B100-1)*100</f>
        <v>-15.1260504201681</v>
      </c>
      <c r="H100" s="213">
        <v>55</v>
      </c>
      <c r="I100" s="214">
        <f t="shared" ref="I100:I109" si="20">H100-D100</f>
        <v>-248</v>
      </c>
      <c r="J100" s="222">
        <f>(H100/D100-1)*100</f>
        <v>-81.8481848184819</v>
      </c>
      <c r="K100" s="357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</row>
    <row r="101" spans="1:21">
      <c r="A101" s="202" t="s">
        <v>135</v>
      </c>
      <c r="B101" s="212">
        <v>100</v>
      </c>
      <c r="C101" s="213">
        <v>303</v>
      </c>
      <c r="D101" s="212">
        <v>-100</v>
      </c>
      <c r="E101" s="198"/>
      <c r="F101" s="199">
        <f t="shared" si="18"/>
        <v>-200</v>
      </c>
      <c r="G101" s="198">
        <f t="shared" si="19"/>
        <v>-200</v>
      </c>
      <c r="H101" s="213"/>
      <c r="I101" s="214">
        <f t="shared" si="20"/>
        <v>100</v>
      </c>
      <c r="J101" s="222">
        <f>(H101/D101-1)*100</f>
        <v>-100</v>
      </c>
      <c r="K101" s="357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</row>
    <row r="102" spans="1:21">
      <c r="A102" s="215" t="s">
        <v>136</v>
      </c>
      <c r="B102" s="203">
        <v>30129</v>
      </c>
      <c r="C102" s="203">
        <v>41408</v>
      </c>
      <c r="D102" s="203">
        <v>47739</v>
      </c>
      <c r="E102" s="198">
        <f>D102/C102*100</f>
        <v>115.289316074189</v>
      </c>
      <c r="F102" s="199">
        <f t="shared" si="18"/>
        <v>17610</v>
      </c>
      <c r="G102" s="198">
        <f t="shared" si="19"/>
        <v>58.4486707159215</v>
      </c>
      <c r="H102" s="203">
        <v>38991</v>
      </c>
      <c r="I102" s="214">
        <f t="shared" si="20"/>
        <v>-8748</v>
      </c>
      <c r="J102" s="222">
        <f>(H102/D102-1)*100</f>
        <v>-18.3246402312575</v>
      </c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</row>
    <row r="103" spans="1:21">
      <c r="A103" s="215" t="s">
        <v>137</v>
      </c>
      <c r="B103" s="216">
        <f>SUM(B104:B106)</f>
        <v>1245</v>
      </c>
      <c r="C103" s="217">
        <f>SUM(C104:C106)</f>
        <v>12737</v>
      </c>
      <c r="D103" s="216">
        <f>SUM(D104:D106)</f>
        <v>3879</v>
      </c>
      <c r="E103" s="198">
        <f>D103/C103*100</f>
        <v>30.4545811415561</v>
      </c>
      <c r="F103" s="199">
        <f t="shared" si="18"/>
        <v>2634</v>
      </c>
      <c r="G103" s="198">
        <f t="shared" si="19"/>
        <v>211.566265060241</v>
      </c>
      <c r="H103" s="217">
        <f>SUM(H104:H106)</f>
        <v>3276</v>
      </c>
      <c r="I103" s="214">
        <f t="shared" si="20"/>
        <v>-603</v>
      </c>
      <c r="J103" s="222">
        <f>(H103/D103-1)*100</f>
        <v>-15.5452436194896</v>
      </c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</row>
    <row r="104" spans="1:21">
      <c r="A104" s="215" t="s">
        <v>138</v>
      </c>
      <c r="B104" s="203">
        <v>1134</v>
      </c>
      <c r="C104" s="203">
        <v>12666</v>
      </c>
      <c r="D104" s="203">
        <v>3629</v>
      </c>
      <c r="E104" s="198">
        <f>D104/C104*100</f>
        <v>28.6515079741039</v>
      </c>
      <c r="F104" s="199">
        <f t="shared" si="18"/>
        <v>2495</v>
      </c>
      <c r="G104" s="198">
        <f t="shared" si="19"/>
        <v>220.017636684303</v>
      </c>
      <c r="H104" s="203">
        <v>3162</v>
      </c>
      <c r="I104" s="214">
        <f t="shared" si="20"/>
        <v>-467</v>
      </c>
      <c r="J104" s="222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</row>
    <row r="105" spans="1:21">
      <c r="A105" s="215" t="s">
        <v>139</v>
      </c>
      <c r="B105" s="203">
        <v>111</v>
      </c>
      <c r="C105" s="203">
        <v>71</v>
      </c>
      <c r="D105" s="203">
        <v>250</v>
      </c>
      <c r="E105" s="198">
        <f>D105/C105*100</f>
        <v>352.112676056338</v>
      </c>
      <c r="F105" s="199">
        <f t="shared" si="18"/>
        <v>139</v>
      </c>
      <c r="G105" s="198">
        <f t="shared" si="19"/>
        <v>125.225225225225</v>
      </c>
      <c r="H105" s="203">
        <v>114</v>
      </c>
      <c r="I105" s="214">
        <f t="shared" si="20"/>
        <v>-136</v>
      </c>
      <c r="J105" s="222">
        <f>(H105/D105-1)*100</f>
        <v>-54.4</v>
      </c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</row>
    <row r="106" spans="1:21">
      <c r="A106" s="215" t="s">
        <v>140</v>
      </c>
      <c r="B106" s="203"/>
      <c r="C106" s="203"/>
      <c r="D106" s="203"/>
      <c r="E106" s="198"/>
      <c r="F106" s="199">
        <f t="shared" si="18"/>
        <v>0</v>
      </c>
      <c r="G106" s="198"/>
      <c r="H106" s="203"/>
      <c r="I106" s="214">
        <f t="shared" si="20"/>
        <v>0</v>
      </c>
      <c r="J106" s="222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</row>
    <row r="107" spans="1:21">
      <c r="A107" s="215" t="s">
        <v>141</v>
      </c>
      <c r="B107" s="203">
        <v>16</v>
      </c>
      <c r="C107" s="203"/>
      <c r="D107" s="203"/>
      <c r="E107" s="198"/>
      <c r="F107" s="199">
        <f t="shared" si="18"/>
        <v>-16</v>
      </c>
      <c r="G107" s="198">
        <f>(D107/B107-1)*100</f>
        <v>-100</v>
      </c>
      <c r="H107" s="203"/>
      <c r="I107" s="214">
        <f t="shared" si="20"/>
        <v>0</v>
      </c>
      <c r="J107" s="222" t="e">
        <f>(H107/D107-1)*100</f>
        <v>#DIV/0!</v>
      </c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</row>
    <row r="108" spans="1:21">
      <c r="A108" s="223" t="s">
        <v>142</v>
      </c>
      <c r="B108" s="203">
        <v>23135</v>
      </c>
      <c r="C108" s="203"/>
      <c r="D108" s="203">
        <v>21740</v>
      </c>
      <c r="E108" s="198"/>
      <c r="F108" s="199">
        <f t="shared" si="18"/>
        <v>-1395</v>
      </c>
      <c r="G108" s="198">
        <f>(D108/B108-1)*100</f>
        <v>-6.02982494056624</v>
      </c>
      <c r="H108" s="203"/>
      <c r="I108" s="214">
        <f t="shared" si="20"/>
        <v>-21740</v>
      </c>
      <c r="J108" s="222">
        <f>(H108/D108-1)*100</f>
        <v>-100</v>
      </c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</row>
    <row r="109" spans="1:21">
      <c r="A109" s="351" t="s">
        <v>143</v>
      </c>
      <c r="B109" s="358">
        <f>B43+B44</f>
        <v>339327</v>
      </c>
      <c r="C109" s="358">
        <f>C43+C44</f>
        <v>277870</v>
      </c>
      <c r="D109" s="358">
        <f>D43+D44</f>
        <v>355983</v>
      </c>
      <c r="E109" s="198">
        <f>D109/C109*100</f>
        <v>128.111347032785</v>
      </c>
      <c r="F109" s="199">
        <f t="shared" si="18"/>
        <v>16656</v>
      </c>
      <c r="G109" s="198">
        <f>(D109/B109-1)*100</f>
        <v>4.90853955034525</v>
      </c>
      <c r="H109" s="358">
        <f>H43+H44</f>
        <v>262196</v>
      </c>
      <c r="I109" s="214">
        <f t="shared" si="20"/>
        <v>-93787</v>
      </c>
      <c r="J109" s="222">
        <f>(H109/D109-1)*100</f>
        <v>-26.3459210130821</v>
      </c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</row>
    <row r="110" spans="1:21">
      <c r="A110" s="238"/>
      <c r="B110" s="238"/>
      <c r="C110" s="355"/>
      <c r="D110" s="355"/>
      <c r="E110" s="355"/>
      <c r="F110" s="355"/>
      <c r="G110" s="355"/>
      <c r="H110" s="355"/>
      <c r="I110" s="356"/>
      <c r="J110" s="355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</row>
    <row r="111" spans="1:21">
      <c r="A111" s="359"/>
      <c r="B111" s="359"/>
      <c r="C111" s="188"/>
      <c r="D111" s="188"/>
      <c r="E111" s="188"/>
      <c r="F111" s="188"/>
      <c r="G111" s="188"/>
      <c r="H111" s="188"/>
      <c r="I111" s="360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</row>
    <row r="112" spans="1:21">
      <c r="A112" s="359"/>
      <c r="B112" s="359"/>
      <c r="C112" s="188"/>
      <c r="D112" s="188"/>
      <c r="E112" s="188"/>
      <c r="F112" s="188"/>
      <c r="G112" s="188"/>
      <c r="H112" s="188"/>
      <c r="I112" s="360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</row>
    <row r="113" spans="1:21">
      <c r="A113" s="359"/>
      <c r="B113" s="359"/>
      <c r="C113" s="188"/>
      <c r="D113" s="188"/>
      <c r="E113" s="188"/>
      <c r="F113" s="188"/>
      <c r="G113" s="188"/>
      <c r="H113" s="188"/>
      <c r="I113" s="360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</row>
    <row r="114" spans="1:21">
      <c r="A114" s="359"/>
      <c r="B114" s="359"/>
      <c r="C114" s="188"/>
      <c r="D114" s="188"/>
      <c r="E114" s="188"/>
      <c r="F114" s="188"/>
      <c r="G114" s="188"/>
      <c r="H114" s="188"/>
      <c r="I114" s="360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</row>
    <row r="115" spans="1:21">
      <c r="A115" s="359"/>
      <c r="B115" s="359"/>
      <c r="C115" s="188"/>
      <c r="D115" s="188"/>
      <c r="E115" s="188"/>
      <c r="F115" s="188"/>
      <c r="G115" s="188"/>
      <c r="H115" s="188"/>
      <c r="I115" s="360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</row>
    <row r="116" spans="1:21">
      <c r="A116" s="359"/>
      <c r="B116" s="359"/>
      <c r="C116" s="188"/>
      <c r="D116" s="188"/>
      <c r="E116" s="188"/>
      <c r="F116" s="188"/>
      <c r="G116" s="188"/>
      <c r="H116" s="188"/>
      <c r="I116" s="360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</row>
    <row r="117" spans="1:21">
      <c r="A117" s="359"/>
      <c r="B117" s="359"/>
      <c r="C117" s="188"/>
      <c r="D117" s="188"/>
      <c r="E117" s="188"/>
      <c r="F117" s="188"/>
      <c r="G117" s="188"/>
      <c r="H117" s="188"/>
      <c r="I117" s="360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</row>
    <row r="118" spans="1:21">
      <c r="A118" s="359"/>
      <c r="B118" s="359"/>
      <c r="C118" s="188"/>
      <c r="D118" s="188"/>
      <c r="E118" s="188"/>
      <c r="F118" s="188"/>
      <c r="G118" s="188"/>
      <c r="H118" s="188"/>
      <c r="I118" s="360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</row>
    <row r="119" spans="1:21">
      <c r="A119" s="359"/>
      <c r="B119" s="359"/>
      <c r="C119" s="188"/>
      <c r="D119" s="188"/>
      <c r="E119" s="188"/>
      <c r="F119" s="188"/>
      <c r="G119" s="188"/>
      <c r="H119" s="188"/>
      <c r="I119" s="360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</row>
    <row r="120" spans="1:21">
      <c r="A120" s="359"/>
      <c r="B120" s="359"/>
      <c r="C120" s="188"/>
      <c r="D120" s="188"/>
      <c r="E120" s="188"/>
      <c r="F120" s="188"/>
      <c r="G120" s="188"/>
      <c r="H120" s="188"/>
      <c r="I120" s="360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</row>
    <row r="121" spans="1:21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</row>
    <row r="122" spans="1:21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</row>
    <row r="123" spans="1:2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</row>
    <row r="124" spans="1:21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</row>
    <row r="125" spans="1:21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</row>
    <row r="126" spans="1:21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</row>
    <row r="127" spans="1:21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</row>
    <row r="128" spans="1:21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</row>
    <row r="129" spans="1:21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</row>
    <row r="130" spans="1:21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</row>
    <row r="131" spans="1:21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</row>
    <row r="132" spans="1:21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</row>
    <row r="133" spans="1:21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</row>
    <row r="134" spans="1:21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</row>
    <row r="135" spans="1:21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</row>
    <row r="136" spans="1:21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</row>
    <row r="137" spans="1:21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</row>
    <row r="138" spans="1:21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</row>
    <row r="139" spans="1:21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</row>
    <row r="140" spans="1:21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</row>
    <row r="141" spans="1:21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</row>
    <row r="142" spans="1:21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</row>
    <row r="143" spans="1:21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</row>
    <row r="144" spans="1:21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</row>
    <row r="145" spans="1:21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</row>
    <row r="146" spans="1:21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</row>
    <row r="147" spans="1:21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</row>
    <row r="148" spans="1:21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</row>
    <row r="149" spans="1:21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</row>
    <row r="150" spans="1:21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</row>
    <row r="151" spans="1:21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</row>
    <row r="152" spans="1:21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</row>
    <row r="153" spans="1:21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</row>
    <row r="154" spans="1:21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</row>
    <row r="155" spans="1:21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</row>
    <row r="156" spans="1:21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</row>
    <row r="157" spans="1:21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</row>
    <row r="158" spans="1:21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</row>
    <row r="159" spans="1:21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</row>
    <row r="160" spans="1:21">
      <c r="A160" s="238"/>
      <c r="B160" s="23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</row>
  </sheetData>
  <mergeCells count="12">
    <mergeCell ref="A1:J1"/>
    <mergeCell ref="I2:J2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Q1199"/>
  <sheetViews>
    <sheetView showZeros="0" zoomScaleSheetLayoutView="60" workbookViewId="0">
      <pane xSplit="1" ySplit="5" topLeftCell="B6" activePane="bottomRight" state="frozen"/>
      <selection/>
      <selection pane="topRight"/>
      <selection pane="bottomLeft"/>
      <selection pane="bottomRight" activeCell="I342" sqref="I342"/>
    </sheetView>
  </sheetViews>
  <sheetFormatPr defaultColWidth="9" defaultRowHeight="14.25"/>
  <cols>
    <col min="1" max="1" width="14.5833333333333" style="257" customWidth="1"/>
    <col min="2" max="2" width="43" customWidth="1"/>
    <col min="3" max="3" width="11.625" customWidth="1"/>
    <col min="4" max="4" width="14.25" customWidth="1"/>
    <col min="5" max="5" width="13.375" customWidth="1"/>
    <col min="6" max="6" width="9.875" customWidth="1"/>
    <col min="7" max="7" width="10.625" customWidth="1"/>
    <col min="8" max="8" width="9.5" customWidth="1"/>
    <col min="9" max="9" width="13" style="258" customWidth="1"/>
    <col min="10" max="10" width="9.375"/>
    <col min="12" max="12" width="9" customWidth="1"/>
    <col min="13" max="15" width="12.625" hidden="1" customWidth="1"/>
    <col min="16" max="16" width="10.375" hidden="1" customWidth="1"/>
    <col min="17" max="17" width="12.625" hidden="1" customWidth="1"/>
  </cols>
  <sheetData>
    <row r="1" customFormat="1" ht="24" spans="1:11">
      <c r="A1" s="259" t="s">
        <v>144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customFormat="1" spans="1:11">
      <c r="A2" s="261"/>
      <c r="B2" s="262"/>
      <c r="C2" s="262"/>
      <c r="D2" s="263"/>
      <c r="E2" s="263"/>
      <c r="F2" s="264"/>
      <c r="G2" s="265"/>
      <c r="H2" s="266"/>
      <c r="I2" s="296"/>
      <c r="J2" s="297" t="s">
        <v>26</v>
      </c>
      <c r="K2" s="297"/>
    </row>
    <row r="3" customFormat="1" spans="1:11">
      <c r="A3" s="267" t="s">
        <v>145</v>
      </c>
      <c r="B3" s="268" t="s">
        <v>146</v>
      </c>
      <c r="C3" s="268">
        <v>2022</v>
      </c>
      <c r="D3" s="269" t="s">
        <v>29</v>
      </c>
      <c r="E3" s="269"/>
      <c r="F3" s="269"/>
      <c r="G3" s="269"/>
      <c r="H3" s="269"/>
      <c r="I3" s="269" t="s">
        <v>30</v>
      </c>
      <c r="J3" s="269"/>
      <c r="K3" s="269"/>
    </row>
    <row r="4" customFormat="1" spans="1:16">
      <c r="A4" s="267"/>
      <c r="B4" s="268"/>
      <c r="C4" s="270" t="s">
        <v>31</v>
      </c>
      <c r="D4" s="270" t="s">
        <v>147</v>
      </c>
      <c r="E4" s="270" t="s">
        <v>33</v>
      </c>
      <c r="F4" s="271" t="s">
        <v>148</v>
      </c>
      <c r="G4" s="269" t="s">
        <v>35</v>
      </c>
      <c r="H4" s="269"/>
      <c r="I4" s="298" t="s">
        <v>36</v>
      </c>
      <c r="J4" s="268" t="s">
        <v>149</v>
      </c>
      <c r="K4" s="268"/>
      <c r="P4" s="299"/>
    </row>
    <row r="5" customFormat="1" spans="1:17">
      <c r="A5" s="267"/>
      <c r="B5" s="268"/>
      <c r="C5" s="270"/>
      <c r="D5" s="270"/>
      <c r="E5" s="270"/>
      <c r="F5" s="271"/>
      <c r="G5" s="269" t="s">
        <v>38</v>
      </c>
      <c r="H5" s="272" t="s">
        <v>39</v>
      </c>
      <c r="I5" s="298"/>
      <c r="J5" s="300" t="s">
        <v>38</v>
      </c>
      <c r="K5" s="272" t="s">
        <v>39</v>
      </c>
      <c r="M5" t="s">
        <v>150</v>
      </c>
      <c r="N5" s="301" t="s">
        <v>151</v>
      </c>
      <c r="O5" s="301" t="s">
        <v>152</v>
      </c>
      <c r="P5" t="s">
        <v>153</v>
      </c>
      <c r="Q5" t="s">
        <v>154</v>
      </c>
    </row>
    <row r="6" s="208" customFormat="1" spans="1:15">
      <c r="A6" s="273">
        <v>201</v>
      </c>
      <c r="B6" s="274" t="s">
        <v>155</v>
      </c>
      <c r="C6" s="275">
        <f>C7+C19+C28+C38+C49+C60+C71+C84+C93+C102+C111+C122+C134+C141+C149+C155+C162+C169+C176+C183+C190+C198+C204+C210+C216+C231+C237+C243</f>
        <v>23167</v>
      </c>
      <c r="D6" s="275">
        <f t="shared" ref="D6:I6" si="0">D7+D19+D28+D38+D49+D60+D71+D84+D93+D102+D111+D122+D134+D141+D149+D155+D162+D169+D176+D183+D190+D198+D204+D210+D216+D231+D237+D243</f>
        <v>20438</v>
      </c>
      <c r="E6" s="275">
        <f t="shared" si="0"/>
        <v>23642</v>
      </c>
      <c r="F6" s="276">
        <f>E6/D6*100</f>
        <v>115.676680692827</v>
      </c>
      <c r="G6" s="275">
        <f>E6-C6</f>
        <v>475</v>
      </c>
      <c r="H6" s="277">
        <f>(E6/C6-1)*100</f>
        <v>2.0503302110761</v>
      </c>
      <c r="I6" s="302">
        <f t="shared" si="0"/>
        <v>17397</v>
      </c>
      <c r="J6" s="303">
        <f>I6-D6</f>
        <v>-3041</v>
      </c>
      <c r="K6" s="277">
        <f>(I6/D6-1)*100</f>
        <v>-14.8791466875428</v>
      </c>
      <c r="M6" s="208">
        <f t="shared" ref="M6:M69" si="1">N6+O6</f>
        <v>0</v>
      </c>
      <c r="N6" s="301"/>
      <c r="O6" s="301"/>
    </row>
    <row r="7" customFormat="1" hidden="1" spans="1:15">
      <c r="A7" s="278">
        <v>20101</v>
      </c>
      <c r="B7" s="279" t="s">
        <v>156</v>
      </c>
      <c r="C7" s="280">
        <f>SUM(C8:C18)</f>
        <v>364</v>
      </c>
      <c r="D7" s="281">
        <v>501</v>
      </c>
      <c r="E7" s="280">
        <f>SUM(E8:E18)</f>
        <v>461</v>
      </c>
      <c r="F7" s="282">
        <f>E7/D7*100</f>
        <v>92.0159680638723</v>
      </c>
      <c r="G7" s="280">
        <f>E7-C7</f>
        <v>97</v>
      </c>
      <c r="H7" s="283">
        <f>(E7/C7-1)*100</f>
        <v>26.6483516483516</v>
      </c>
      <c r="I7" s="281">
        <f>SUM(I8:I18)</f>
        <v>1213</v>
      </c>
      <c r="J7" s="304">
        <f>I7-D7</f>
        <v>712</v>
      </c>
      <c r="K7" s="283">
        <f>(I7/D7-1)*100</f>
        <v>142.115768463074</v>
      </c>
      <c r="M7">
        <f t="shared" si="1"/>
        <v>0</v>
      </c>
      <c r="N7" s="301"/>
      <c r="O7" s="301"/>
    </row>
    <row r="8" customFormat="1" hidden="1" spans="1:15">
      <c r="A8" s="284">
        <v>2010101</v>
      </c>
      <c r="B8" s="285" t="s">
        <v>157</v>
      </c>
      <c r="C8" s="241">
        <v>290</v>
      </c>
      <c r="D8" s="286">
        <v>306</v>
      </c>
      <c r="E8" s="241">
        <v>403</v>
      </c>
      <c r="F8" s="228"/>
      <c r="G8" s="229"/>
      <c r="H8" s="230"/>
      <c r="I8" s="286">
        <f t="shared" ref="I8:I18" si="2">M8+P8+Q8</f>
        <v>1169</v>
      </c>
      <c r="J8" s="241"/>
      <c r="K8" s="230"/>
      <c r="M8">
        <f t="shared" si="1"/>
        <v>1169</v>
      </c>
      <c r="N8" s="301">
        <v>1169</v>
      </c>
      <c r="O8" s="301"/>
    </row>
    <row r="9" customFormat="1" hidden="1" spans="1:15">
      <c r="A9" s="284">
        <v>2010102</v>
      </c>
      <c r="B9" s="285" t="s">
        <v>158</v>
      </c>
      <c r="C9" s="241">
        <v>11</v>
      </c>
      <c r="D9" s="286">
        <v>4</v>
      </c>
      <c r="E9" s="241">
        <v>0</v>
      </c>
      <c r="F9" s="228"/>
      <c r="G9" s="229"/>
      <c r="H9" s="230"/>
      <c r="I9" s="286">
        <f t="shared" si="2"/>
        <v>2</v>
      </c>
      <c r="J9" s="241"/>
      <c r="K9" s="230"/>
      <c r="M9">
        <f t="shared" si="1"/>
        <v>2</v>
      </c>
      <c r="N9" s="301">
        <v>2</v>
      </c>
      <c r="O9" s="301"/>
    </row>
    <row r="10" customFormat="1" hidden="1" spans="1:15">
      <c r="A10" s="284">
        <v>2010103</v>
      </c>
      <c r="B10" s="287" t="s">
        <v>159</v>
      </c>
      <c r="C10" s="241">
        <v>0</v>
      </c>
      <c r="D10" s="286">
        <v>0</v>
      </c>
      <c r="E10" s="241">
        <v>0</v>
      </c>
      <c r="F10" s="228"/>
      <c r="G10" s="229"/>
      <c r="H10" s="230"/>
      <c r="I10" s="286">
        <f t="shared" si="2"/>
        <v>0</v>
      </c>
      <c r="J10" s="241"/>
      <c r="K10" s="230"/>
      <c r="M10">
        <f t="shared" si="1"/>
        <v>0</v>
      </c>
      <c r="N10" s="301"/>
      <c r="O10" s="301"/>
    </row>
    <row r="11" customFormat="1" hidden="1" spans="1:15">
      <c r="A11" s="284">
        <v>2010104</v>
      </c>
      <c r="B11" s="287" t="s">
        <v>160</v>
      </c>
      <c r="C11" s="241">
        <v>32</v>
      </c>
      <c r="D11" s="286">
        <v>35</v>
      </c>
      <c r="E11" s="241">
        <v>32</v>
      </c>
      <c r="F11" s="228"/>
      <c r="G11" s="229"/>
      <c r="H11" s="230"/>
      <c r="I11" s="286">
        <f t="shared" si="2"/>
        <v>10</v>
      </c>
      <c r="J11" s="241"/>
      <c r="K11" s="230"/>
      <c r="M11">
        <f t="shared" si="1"/>
        <v>10</v>
      </c>
      <c r="N11" s="301">
        <v>10</v>
      </c>
      <c r="O11" s="301"/>
    </row>
    <row r="12" customFormat="1" hidden="1" spans="1:15">
      <c r="A12" s="284">
        <v>2010105</v>
      </c>
      <c r="B12" s="287" t="s">
        <v>161</v>
      </c>
      <c r="C12" s="241">
        <v>2</v>
      </c>
      <c r="D12" s="286">
        <v>0</v>
      </c>
      <c r="E12" s="241">
        <v>0</v>
      </c>
      <c r="F12" s="228"/>
      <c r="G12" s="229"/>
      <c r="H12" s="230"/>
      <c r="I12" s="286">
        <f t="shared" si="2"/>
        <v>0</v>
      </c>
      <c r="J12" s="241"/>
      <c r="K12" s="230"/>
      <c r="M12">
        <f t="shared" si="1"/>
        <v>0</v>
      </c>
      <c r="N12" s="301"/>
      <c r="O12" s="301"/>
    </row>
    <row r="13" customFormat="1" hidden="1" spans="1:15">
      <c r="A13" s="284">
        <v>2010106</v>
      </c>
      <c r="B13" s="288" t="s">
        <v>162</v>
      </c>
      <c r="C13" s="241">
        <v>1</v>
      </c>
      <c r="D13" s="286">
        <v>10</v>
      </c>
      <c r="E13" s="241">
        <v>2</v>
      </c>
      <c r="F13" s="228"/>
      <c r="G13" s="229"/>
      <c r="H13" s="230"/>
      <c r="I13" s="286">
        <f t="shared" si="2"/>
        <v>1</v>
      </c>
      <c r="J13" s="241"/>
      <c r="K13" s="230"/>
      <c r="M13">
        <f t="shared" si="1"/>
        <v>1</v>
      </c>
      <c r="N13" s="301">
        <v>1</v>
      </c>
      <c r="O13" s="301"/>
    </row>
    <row r="14" customFormat="1" hidden="1" spans="1:15">
      <c r="A14" s="284">
        <v>2010107</v>
      </c>
      <c r="B14" s="288" t="s">
        <v>163</v>
      </c>
      <c r="C14" s="289">
        <v>0</v>
      </c>
      <c r="D14" s="286">
        <v>0</v>
      </c>
      <c r="E14" s="289">
        <v>0</v>
      </c>
      <c r="F14" s="228"/>
      <c r="G14" s="229"/>
      <c r="H14" s="230"/>
      <c r="I14" s="286">
        <f t="shared" si="2"/>
        <v>0</v>
      </c>
      <c r="J14" s="241"/>
      <c r="K14" s="230"/>
      <c r="M14">
        <f t="shared" si="1"/>
        <v>0</v>
      </c>
      <c r="N14" s="301"/>
      <c r="O14" s="301"/>
    </row>
    <row r="15" customFormat="1" hidden="1" spans="1:15">
      <c r="A15" s="284">
        <v>2010108</v>
      </c>
      <c r="B15" s="288" t="s">
        <v>164</v>
      </c>
      <c r="C15" s="289">
        <v>18</v>
      </c>
      <c r="D15" s="286">
        <v>115</v>
      </c>
      <c r="E15" s="289">
        <v>15</v>
      </c>
      <c r="F15" s="228"/>
      <c r="G15" s="229"/>
      <c r="H15" s="230"/>
      <c r="I15" s="286">
        <f t="shared" si="2"/>
        <v>21</v>
      </c>
      <c r="J15" s="241"/>
      <c r="K15" s="230"/>
      <c r="M15">
        <f t="shared" si="1"/>
        <v>21</v>
      </c>
      <c r="N15" s="301">
        <v>21</v>
      </c>
      <c r="O15" s="301"/>
    </row>
    <row r="16" customFormat="1" hidden="1" spans="1:15">
      <c r="A16" s="284">
        <v>2010109</v>
      </c>
      <c r="B16" s="288" t="s">
        <v>165</v>
      </c>
      <c r="C16" s="241"/>
      <c r="D16" s="286">
        <v>0</v>
      </c>
      <c r="E16" s="241">
        <v>0</v>
      </c>
      <c r="F16" s="228"/>
      <c r="G16" s="229"/>
      <c r="H16" s="230"/>
      <c r="I16" s="286">
        <f t="shared" si="2"/>
        <v>0</v>
      </c>
      <c r="J16" s="241"/>
      <c r="K16" s="230"/>
      <c r="M16">
        <f t="shared" si="1"/>
        <v>0</v>
      </c>
      <c r="N16" s="301"/>
      <c r="O16" s="301"/>
    </row>
    <row r="17" customFormat="1" hidden="1" spans="1:15">
      <c r="A17" s="284">
        <v>2010150</v>
      </c>
      <c r="B17" s="288" t="s">
        <v>166</v>
      </c>
      <c r="C17" s="241"/>
      <c r="D17" s="286">
        <v>0</v>
      </c>
      <c r="E17" s="241"/>
      <c r="F17" s="228"/>
      <c r="G17" s="229"/>
      <c r="H17" s="230"/>
      <c r="I17" s="286">
        <f t="shared" si="2"/>
        <v>0</v>
      </c>
      <c r="J17" s="241">
        <f>I17-D17</f>
        <v>0</v>
      </c>
      <c r="K17" s="230"/>
      <c r="M17">
        <f t="shared" si="1"/>
        <v>0</v>
      </c>
      <c r="N17" s="301"/>
      <c r="O17" s="301"/>
    </row>
    <row r="18" customFormat="1" hidden="1" spans="1:15">
      <c r="A18" s="284">
        <v>2010199</v>
      </c>
      <c r="B18" s="288" t="s">
        <v>167</v>
      </c>
      <c r="C18" s="290">
        <v>10</v>
      </c>
      <c r="D18" s="286">
        <v>31</v>
      </c>
      <c r="E18" s="290">
        <v>9</v>
      </c>
      <c r="F18" s="228"/>
      <c r="G18" s="229"/>
      <c r="H18" s="230"/>
      <c r="I18" s="286">
        <f t="shared" si="2"/>
        <v>10</v>
      </c>
      <c r="J18" s="241"/>
      <c r="K18" s="230"/>
      <c r="M18">
        <f t="shared" si="1"/>
        <v>10</v>
      </c>
      <c r="N18" s="301">
        <v>10</v>
      </c>
      <c r="O18" s="301"/>
    </row>
    <row r="19" customFormat="1" hidden="1" spans="1:15">
      <c r="A19" s="278">
        <v>20102</v>
      </c>
      <c r="B19" s="279" t="s">
        <v>168</v>
      </c>
      <c r="C19" s="280">
        <f>SUM(C20:C27)</f>
        <v>249</v>
      </c>
      <c r="D19" s="281">
        <v>317</v>
      </c>
      <c r="E19" s="280">
        <f>SUM(E20:E27)</f>
        <v>431</v>
      </c>
      <c r="F19" s="282">
        <f>E19/D19*100</f>
        <v>135.96214511041</v>
      </c>
      <c r="G19" s="280">
        <f>E19-C19</f>
        <v>182</v>
      </c>
      <c r="H19" s="283">
        <f>(E19/C19-1)*100</f>
        <v>73.0923694779116</v>
      </c>
      <c r="I19" s="281">
        <f>SUM(I20:I27)</f>
        <v>302</v>
      </c>
      <c r="J19" s="304">
        <f>I19-D19</f>
        <v>-15</v>
      </c>
      <c r="K19" s="283">
        <f>(I19/D19-1)*100</f>
        <v>-4.73186119873817</v>
      </c>
      <c r="M19">
        <f t="shared" si="1"/>
        <v>0</v>
      </c>
      <c r="N19" s="301"/>
      <c r="O19" s="301"/>
    </row>
    <row r="20" customFormat="1" hidden="1" spans="1:15">
      <c r="A20" s="284">
        <v>2010201</v>
      </c>
      <c r="B20" s="285" t="s">
        <v>157</v>
      </c>
      <c r="C20" s="241">
        <v>237</v>
      </c>
      <c r="D20" s="286">
        <v>236</v>
      </c>
      <c r="E20" s="241">
        <v>352</v>
      </c>
      <c r="F20" s="228"/>
      <c r="G20" s="229"/>
      <c r="H20" s="230"/>
      <c r="I20" s="286">
        <f t="shared" ref="I20:I27" si="3">M20+P20+Q20</f>
        <v>272</v>
      </c>
      <c r="J20" s="241"/>
      <c r="K20" s="230"/>
      <c r="M20">
        <f t="shared" si="1"/>
        <v>272</v>
      </c>
      <c r="N20" s="301">
        <v>272</v>
      </c>
      <c r="O20" s="301"/>
    </row>
    <row r="21" customFormat="1" hidden="1" spans="1:15">
      <c r="A21" s="284">
        <v>2010202</v>
      </c>
      <c r="B21" s="285" t="s">
        <v>158</v>
      </c>
      <c r="C21" s="241">
        <v>0</v>
      </c>
      <c r="D21" s="286">
        <v>21</v>
      </c>
      <c r="E21" s="241">
        <v>21</v>
      </c>
      <c r="F21" s="228"/>
      <c r="G21" s="229"/>
      <c r="H21" s="230"/>
      <c r="I21" s="286">
        <f t="shared" si="3"/>
        <v>10</v>
      </c>
      <c r="J21" s="241"/>
      <c r="K21" s="230"/>
      <c r="M21">
        <f t="shared" si="1"/>
        <v>10</v>
      </c>
      <c r="N21" s="301">
        <v>10</v>
      </c>
      <c r="O21" s="301"/>
    </row>
    <row r="22" customFormat="1" hidden="1" spans="1:15">
      <c r="A22" s="284">
        <v>2010203</v>
      </c>
      <c r="B22" s="287" t="s">
        <v>159</v>
      </c>
      <c r="C22" s="241">
        <v>0</v>
      </c>
      <c r="D22" s="286">
        <v>0</v>
      </c>
      <c r="E22" s="241">
        <v>0</v>
      </c>
      <c r="F22" s="228"/>
      <c r="G22" s="229"/>
      <c r="H22" s="230"/>
      <c r="I22" s="286">
        <f t="shared" si="3"/>
        <v>0</v>
      </c>
      <c r="J22" s="241"/>
      <c r="K22" s="230"/>
      <c r="M22">
        <f t="shared" si="1"/>
        <v>0</v>
      </c>
      <c r="N22" s="301"/>
      <c r="O22" s="301"/>
    </row>
    <row r="23" customFormat="1" hidden="1" spans="1:15">
      <c r="A23" s="284">
        <v>2010204</v>
      </c>
      <c r="B23" s="287" t="s">
        <v>169</v>
      </c>
      <c r="C23" s="241">
        <v>3</v>
      </c>
      <c r="D23" s="286">
        <v>4</v>
      </c>
      <c r="E23" s="241">
        <v>3</v>
      </c>
      <c r="F23" s="228"/>
      <c r="G23" s="229"/>
      <c r="H23" s="230"/>
      <c r="I23" s="286">
        <f t="shared" si="3"/>
        <v>4</v>
      </c>
      <c r="J23" s="241"/>
      <c r="K23" s="230"/>
      <c r="M23">
        <f t="shared" si="1"/>
        <v>4</v>
      </c>
      <c r="N23" s="301">
        <v>4</v>
      </c>
      <c r="O23" s="301"/>
    </row>
    <row r="24" customFormat="1" hidden="1" spans="1:15">
      <c r="A24" s="284">
        <v>2010205</v>
      </c>
      <c r="B24" s="287" t="s">
        <v>170</v>
      </c>
      <c r="C24" s="241">
        <v>0</v>
      </c>
      <c r="D24" s="286">
        <v>1</v>
      </c>
      <c r="E24" s="241">
        <v>1</v>
      </c>
      <c r="F24" s="228"/>
      <c r="G24" s="229"/>
      <c r="H24" s="230"/>
      <c r="I24" s="286">
        <f t="shared" si="3"/>
        <v>1</v>
      </c>
      <c r="J24" s="241"/>
      <c r="K24" s="230"/>
      <c r="M24">
        <f t="shared" si="1"/>
        <v>1</v>
      </c>
      <c r="N24" s="301">
        <v>1</v>
      </c>
      <c r="O24" s="301"/>
    </row>
    <row r="25" customFormat="1" hidden="1" spans="1:15">
      <c r="A25" s="284">
        <v>2010206</v>
      </c>
      <c r="B25" s="287" t="s">
        <v>171</v>
      </c>
      <c r="C25" s="241">
        <v>9</v>
      </c>
      <c r="D25" s="286">
        <v>47</v>
      </c>
      <c r="E25" s="241">
        <v>46</v>
      </c>
      <c r="F25" s="228"/>
      <c r="G25" s="229"/>
      <c r="H25" s="230"/>
      <c r="I25" s="286">
        <f t="shared" si="3"/>
        <v>15</v>
      </c>
      <c r="J25" s="241"/>
      <c r="K25" s="230"/>
      <c r="M25">
        <f t="shared" si="1"/>
        <v>15</v>
      </c>
      <c r="N25" s="301">
        <v>15</v>
      </c>
      <c r="O25" s="301"/>
    </row>
    <row r="26" customFormat="1" hidden="1" spans="1:15">
      <c r="A26" s="284">
        <v>2010250</v>
      </c>
      <c r="B26" s="287" t="s">
        <v>166</v>
      </c>
      <c r="C26" s="241"/>
      <c r="D26" s="286">
        <v>0</v>
      </c>
      <c r="E26" s="241">
        <v>0</v>
      </c>
      <c r="F26" s="228"/>
      <c r="G26" s="229"/>
      <c r="H26" s="230"/>
      <c r="I26" s="286">
        <f t="shared" si="3"/>
        <v>0</v>
      </c>
      <c r="J26" s="241">
        <f>I26-D26</f>
        <v>0</v>
      </c>
      <c r="K26" s="230"/>
      <c r="M26">
        <f t="shared" si="1"/>
        <v>0</v>
      </c>
      <c r="N26" s="301"/>
      <c r="O26" s="301"/>
    </row>
    <row r="27" customFormat="1" hidden="1" spans="1:15">
      <c r="A27" s="284">
        <v>2010299</v>
      </c>
      <c r="B27" s="287" t="s">
        <v>172</v>
      </c>
      <c r="C27" s="241"/>
      <c r="D27" s="291">
        <v>8</v>
      </c>
      <c r="E27" s="241">
        <v>8</v>
      </c>
      <c r="F27" s="228"/>
      <c r="G27" s="229"/>
      <c r="H27" s="230"/>
      <c r="I27" s="286">
        <f t="shared" si="3"/>
        <v>0</v>
      </c>
      <c r="J27" s="241"/>
      <c r="K27" s="230"/>
      <c r="M27">
        <f t="shared" si="1"/>
        <v>0</v>
      </c>
      <c r="N27" s="301"/>
      <c r="O27" s="301"/>
    </row>
    <row r="28" customFormat="1" hidden="1" spans="1:15">
      <c r="A28" s="278">
        <v>20103</v>
      </c>
      <c r="B28" s="279" t="s">
        <v>173</v>
      </c>
      <c r="C28" s="280">
        <f>SUM(C29:C37)</f>
        <v>8421</v>
      </c>
      <c r="D28" s="280">
        <f t="shared" ref="D28:I28" si="4">SUM(D29:D37)</f>
        <v>8675</v>
      </c>
      <c r="E28" s="280">
        <f t="shared" si="4"/>
        <v>9935</v>
      </c>
      <c r="F28" s="282">
        <f>E28/D28*100</f>
        <v>114.524495677233</v>
      </c>
      <c r="G28" s="280">
        <f>E28-C28</f>
        <v>1514</v>
      </c>
      <c r="H28" s="283">
        <f>(E28/C28-1)*100</f>
        <v>17.9788623678898</v>
      </c>
      <c r="I28" s="281">
        <f t="shared" si="4"/>
        <v>6686</v>
      </c>
      <c r="J28" s="304">
        <f>I28-D28</f>
        <v>-1989</v>
      </c>
      <c r="K28" s="283">
        <f>(I28/D28-1)*100</f>
        <v>-22.9279538904899</v>
      </c>
      <c r="M28">
        <f t="shared" si="1"/>
        <v>0</v>
      </c>
      <c r="N28" s="301"/>
      <c r="O28" s="301"/>
    </row>
    <row r="29" customFormat="1" hidden="1" spans="1:15">
      <c r="A29" s="284">
        <v>2010301</v>
      </c>
      <c r="B29" s="285" t="s">
        <v>157</v>
      </c>
      <c r="C29" s="241">
        <v>6705</v>
      </c>
      <c r="D29" s="292">
        <v>7409</v>
      </c>
      <c r="E29" s="241">
        <v>7829</v>
      </c>
      <c r="F29" s="228"/>
      <c r="G29" s="229"/>
      <c r="H29" s="230"/>
      <c r="I29" s="286">
        <f t="shared" ref="I29:I37" si="5">M29+P29+Q29</f>
        <v>6244</v>
      </c>
      <c r="J29" s="241"/>
      <c r="K29" s="230"/>
      <c r="M29">
        <f t="shared" si="1"/>
        <v>6244</v>
      </c>
      <c r="N29" s="301">
        <v>6244</v>
      </c>
      <c r="O29" s="301"/>
    </row>
    <row r="30" customFormat="1" hidden="1" spans="1:15">
      <c r="A30" s="284">
        <v>2010302</v>
      </c>
      <c r="B30" s="285" t="s">
        <v>158</v>
      </c>
      <c r="C30" s="241">
        <v>1692</v>
      </c>
      <c r="D30" s="292">
        <v>1244</v>
      </c>
      <c r="E30" s="241">
        <v>2088</v>
      </c>
      <c r="F30" s="228"/>
      <c r="G30" s="229"/>
      <c r="H30" s="230"/>
      <c r="I30" s="286">
        <f t="shared" si="5"/>
        <v>429</v>
      </c>
      <c r="J30" s="241"/>
      <c r="K30" s="230"/>
      <c r="M30">
        <f t="shared" si="1"/>
        <v>429</v>
      </c>
      <c r="N30" s="301">
        <v>429</v>
      </c>
      <c r="O30" s="301"/>
    </row>
    <row r="31" customFormat="1" hidden="1" spans="1:15">
      <c r="A31" s="284">
        <v>2010303</v>
      </c>
      <c r="B31" s="287" t="s">
        <v>159</v>
      </c>
      <c r="C31" s="241">
        <v>0</v>
      </c>
      <c r="D31" s="292">
        <v>0</v>
      </c>
      <c r="E31" s="241">
        <v>0</v>
      </c>
      <c r="F31" s="228"/>
      <c r="G31" s="229"/>
      <c r="H31" s="230"/>
      <c r="I31" s="286">
        <f t="shared" si="5"/>
        <v>0</v>
      </c>
      <c r="J31" s="241"/>
      <c r="K31" s="230"/>
      <c r="M31">
        <f t="shared" si="1"/>
        <v>0</v>
      </c>
      <c r="N31" s="301"/>
      <c r="O31" s="301"/>
    </row>
    <row r="32" customFormat="1" hidden="1" spans="1:15">
      <c r="A32" s="284">
        <v>2010304</v>
      </c>
      <c r="B32" s="287" t="s">
        <v>174</v>
      </c>
      <c r="C32" s="241">
        <v>0</v>
      </c>
      <c r="D32" s="292">
        <v>0</v>
      </c>
      <c r="E32" s="241">
        <v>0</v>
      </c>
      <c r="F32" s="228"/>
      <c r="G32" s="229"/>
      <c r="H32" s="230"/>
      <c r="I32" s="286">
        <f t="shared" si="5"/>
        <v>0</v>
      </c>
      <c r="J32" s="241"/>
      <c r="K32" s="230"/>
      <c r="M32">
        <f t="shared" si="1"/>
        <v>0</v>
      </c>
      <c r="N32" s="301"/>
      <c r="O32" s="301"/>
    </row>
    <row r="33" customFormat="1" hidden="1" spans="1:15">
      <c r="A33" s="284">
        <v>2010305</v>
      </c>
      <c r="B33" s="287" t="s">
        <v>175</v>
      </c>
      <c r="C33" s="241">
        <v>0</v>
      </c>
      <c r="D33" s="292">
        <v>0</v>
      </c>
      <c r="E33" s="241">
        <v>0</v>
      </c>
      <c r="F33" s="228"/>
      <c r="G33" s="229"/>
      <c r="H33" s="230"/>
      <c r="I33" s="286">
        <f t="shared" si="5"/>
        <v>0</v>
      </c>
      <c r="J33" s="241"/>
      <c r="K33" s="230"/>
      <c r="M33">
        <f t="shared" si="1"/>
        <v>0</v>
      </c>
      <c r="N33" s="301"/>
      <c r="O33" s="301"/>
    </row>
    <row r="34" customFormat="1" hidden="1" spans="1:15">
      <c r="A34" s="284">
        <v>2010306</v>
      </c>
      <c r="B34" s="285" t="s">
        <v>176</v>
      </c>
      <c r="C34" s="241">
        <v>21</v>
      </c>
      <c r="D34" s="292">
        <v>22</v>
      </c>
      <c r="E34" s="241">
        <v>18</v>
      </c>
      <c r="F34" s="228"/>
      <c r="G34" s="229"/>
      <c r="H34" s="230"/>
      <c r="I34" s="286">
        <f t="shared" si="5"/>
        <v>13</v>
      </c>
      <c r="J34" s="241"/>
      <c r="K34" s="230"/>
      <c r="M34">
        <f t="shared" si="1"/>
        <v>13</v>
      </c>
      <c r="N34" s="301">
        <v>13</v>
      </c>
      <c r="O34" s="301"/>
    </row>
    <row r="35" customFormat="1" hidden="1" spans="1:15">
      <c r="A35" s="284">
        <v>2010309</v>
      </c>
      <c r="B35" s="287" t="s">
        <v>177</v>
      </c>
      <c r="C35" s="241">
        <v>0</v>
      </c>
      <c r="D35" s="292">
        <v>0</v>
      </c>
      <c r="E35" s="241"/>
      <c r="F35" s="228"/>
      <c r="G35" s="229"/>
      <c r="H35" s="230"/>
      <c r="I35" s="286">
        <f t="shared" si="5"/>
        <v>0</v>
      </c>
      <c r="J35" s="241"/>
      <c r="K35" s="230"/>
      <c r="M35">
        <f t="shared" si="1"/>
        <v>0</v>
      </c>
      <c r="N35" s="301"/>
      <c r="O35" s="301"/>
    </row>
    <row r="36" customFormat="1" hidden="1" spans="1:15">
      <c r="A36" s="284">
        <v>2010350</v>
      </c>
      <c r="B36" s="287" t="s">
        <v>166</v>
      </c>
      <c r="C36" s="241">
        <v>3</v>
      </c>
      <c r="D36" s="292">
        <v>0</v>
      </c>
      <c r="E36" s="241"/>
      <c r="F36" s="228"/>
      <c r="G36" s="229"/>
      <c r="H36" s="230"/>
      <c r="I36" s="286">
        <f t="shared" si="5"/>
        <v>0</v>
      </c>
      <c r="J36" s="241"/>
      <c r="K36" s="230"/>
      <c r="M36">
        <f t="shared" si="1"/>
        <v>0</v>
      </c>
      <c r="N36" s="301"/>
      <c r="O36" s="301"/>
    </row>
    <row r="37" customFormat="1" hidden="1" spans="1:15">
      <c r="A37" s="284">
        <v>2010399</v>
      </c>
      <c r="B37" s="287" t="s">
        <v>178</v>
      </c>
      <c r="C37" s="241"/>
      <c r="D37" s="292">
        <v>0</v>
      </c>
      <c r="E37" s="241"/>
      <c r="F37" s="228"/>
      <c r="G37" s="229"/>
      <c r="H37" s="230"/>
      <c r="I37" s="286">
        <f t="shared" si="5"/>
        <v>0</v>
      </c>
      <c r="J37" s="241"/>
      <c r="K37" s="230"/>
      <c r="M37">
        <f t="shared" si="1"/>
        <v>0</v>
      </c>
      <c r="N37" s="301"/>
      <c r="O37" s="301"/>
    </row>
    <row r="38" customFormat="1" hidden="1" spans="1:15">
      <c r="A38" s="278">
        <v>20104</v>
      </c>
      <c r="B38" s="279" t="s">
        <v>179</v>
      </c>
      <c r="C38" s="293">
        <f>SUM(C39:C48)</f>
        <v>951</v>
      </c>
      <c r="D38" s="294">
        <v>978</v>
      </c>
      <c r="E38" s="293">
        <f>SUM(E39:E48)</f>
        <v>1065</v>
      </c>
      <c r="F38" s="282">
        <f>E38/D38*100</f>
        <v>108.895705521472</v>
      </c>
      <c r="G38" s="280">
        <f>E38-C38</f>
        <v>114</v>
      </c>
      <c r="H38" s="283">
        <f>(E38/C38-1)*100</f>
        <v>11.98738170347</v>
      </c>
      <c r="I38" s="294">
        <f>SUM(I39:I48)</f>
        <v>941</v>
      </c>
      <c r="J38" s="304">
        <f>I38-D38</f>
        <v>-37</v>
      </c>
      <c r="K38" s="283">
        <f>(I38/D38-1)*100</f>
        <v>-3.78323108384458</v>
      </c>
      <c r="M38">
        <f t="shared" si="1"/>
        <v>0</v>
      </c>
      <c r="N38" s="301"/>
      <c r="O38" s="301"/>
    </row>
    <row r="39" customFormat="1" hidden="1" spans="1:15">
      <c r="A39" s="284">
        <v>2010401</v>
      </c>
      <c r="B39" s="285" t="s">
        <v>157</v>
      </c>
      <c r="C39" s="241">
        <v>513</v>
      </c>
      <c r="D39" s="292">
        <v>432</v>
      </c>
      <c r="E39" s="241">
        <v>594</v>
      </c>
      <c r="F39" s="228"/>
      <c r="G39" s="229"/>
      <c r="H39" s="230"/>
      <c r="I39" s="286">
        <f t="shared" ref="I39:I48" si="6">M39+P39+Q39</f>
        <v>465</v>
      </c>
      <c r="J39" s="241"/>
      <c r="K39" s="230"/>
      <c r="M39">
        <f t="shared" si="1"/>
        <v>465</v>
      </c>
      <c r="N39" s="301">
        <v>465</v>
      </c>
      <c r="O39" s="301"/>
    </row>
    <row r="40" customFormat="1" hidden="1" spans="1:15">
      <c r="A40" s="284">
        <v>2010402</v>
      </c>
      <c r="B40" s="285" t="s">
        <v>158</v>
      </c>
      <c r="C40" s="241">
        <v>55</v>
      </c>
      <c r="D40" s="292">
        <v>22</v>
      </c>
      <c r="E40" s="241">
        <v>26</v>
      </c>
      <c r="F40" s="228"/>
      <c r="G40" s="229"/>
      <c r="H40" s="230"/>
      <c r="I40" s="286">
        <f t="shared" si="6"/>
        <v>7</v>
      </c>
      <c r="J40" s="241"/>
      <c r="K40" s="230"/>
      <c r="M40">
        <f t="shared" si="1"/>
        <v>7</v>
      </c>
      <c r="N40" s="301">
        <v>7</v>
      </c>
      <c r="O40" s="301"/>
    </row>
    <row r="41" customFormat="1" hidden="1" spans="1:15">
      <c r="A41" s="284">
        <v>2010403</v>
      </c>
      <c r="B41" s="287" t="s">
        <v>159</v>
      </c>
      <c r="C41" s="241">
        <v>0</v>
      </c>
      <c r="D41" s="292">
        <v>0</v>
      </c>
      <c r="E41" s="241">
        <v>0</v>
      </c>
      <c r="F41" s="228"/>
      <c r="G41" s="229"/>
      <c r="H41" s="230"/>
      <c r="I41" s="286">
        <f t="shared" si="6"/>
        <v>0</v>
      </c>
      <c r="J41" s="241"/>
      <c r="K41" s="230"/>
      <c r="M41">
        <f t="shared" si="1"/>
        <v>0</v>
      </c>
      <c r="N41" s="301"/>
      <c r="O41" s="301"/>
    </row>
    <row r="42" customFormat="1" hidden="1" spans="1:15">
      <c r="A42" s="284">
        <v>2010404</v>
      </c>
      <c r="B42" s="287" t="s">
        <v>180</v>
      </c>
      <c r="C42" s="241">
        <v>0</v>
      </c>
      <c r="D42" s="292">
        <v>0</v>
      </c>
      <c r="E42" s="241">
        <v>0</v>
      </c>
      <c r="F42" s="228"/>
      <c r="G42" s="229"/>
      <c r="H42" s="230"/>
      <c r="I42" s="286">
        <f t="shared" si="6"/>
        <v>0</v>
      </c>
      <c r="J42" s="241"/>
      <c r="K42" s="230"/>
      <c r="M42">
        <f t="shared" si="1"/>
        <v>0</v>
      </c>
      <c r="N42" s="301"/>
      <c r="O42" s="301"/>
    </row>
    <row r="43" customFormat="1" hidden="1" spans="1:15">
      <c r="A43" s="284">
        <v>2010405</v>
      </c>
      <c r="B43" s="287" t="s">
        <v>181</v>
      </c>
      <c r="C43" s="241">
        <v>0</v>
      </c>
      <c r="D43" s="292">
        <v>0</v>
      </c>
      <c r="E43" s="241">
        <v>0</v>
      </c>
      <c r="F43" s="228"/>
      <c r="G43" s="229"/>
      <c r="H43" s="230"/>
      <c r="I43" s="286">
        <f t="shared" si="6"/>
        <v>0</v>
      </c>
      <c r="J43" s="241"/>
      <c r="K43" s="230"/>
      <c r="M43">
        <f t="shared" si="1"/>
        <v>0</v>
      </c>
      <c r="N43" s="301"/>
      <c r="O43" s="301"/>
    </row>
    <row r="44" customFormat="1" hidden="1" spans="1:15">
      <c r="A44" s="284">
        <v>2010406</v>
      </c>
      <c r="B44" s="285" t="s">
        <v>182</v>
      </c>
      <c r="C44" s="241">
        <v>0</v>
      </c>
      <c r="D44" s="292">
        <v>0</v>
      </c>
      <c r="E44" s="241">
        <v>0</v>
      </c>
      <c r="F44" s="228"/>
      <c r="G44" s="229"/>
      <c r="H44" s="230"/>
      <c r="I44" s="286">
        <f t="shared" si="6"/>
        <v>0</v>
      </c>
      <c r="J44" s="241"/>
      <c r="K44" s="230"/>
      <c r="M44">
        <f t="shared" si="1"/>
        <v>0</v>
      </c>
      <c r="N44" s="301"/>
      <c r="O44" s="301"/>
    </row>
    <row r="45" customFormat="1" hidden="1" spans="1:15">
      <c r="A45" s="284">
        <v>2010407</v>
      </c>
      <c r="B45" s="285" t="s">
        <v>183</v>
      </c>
      <c r="C45" s="241">
        <v>0</v>
      </c>
      <c r="D45" s="292">
        <v>0</v>
      </c>
      <c r="E45" s="241">
        <v>0</v>
      </c>
      <c r="F45" s="228"/>
      <c r="G45" s="229"/>
      <c r="H45" s="230"/>
      <c r="I45" s="286">
        <f t="shared" si="6"/>
        <v>0</v>
      </c>
      <c r="J45" s="241"/>
      <c r="K45" s="230"/>
      <c r="M45">
        <f t="shared" si="1"/>
        <v>0</v>
      </c>
      <c r="N45" s="301"/>
      <c r="O45" s="301"/>
    </row>
    <row r="46" customFormat="1" hidden="1" spans="1:17">
      <c r="A46" s="284">
        <v>2010408</v>
      </c>
      <c r="B46" s="285" t="s">
        <v>184</v>
      </c>
      <c r="C46" s="241">
        <v>33</v>
      </c>
      <c r="D46" s="292">
        <v>11</v>
      </c>
      <c r="E46" s="241">
        <v>10</v>
      </c>
      <c r="F46" s="228"/>
      <c r="G46" s="229"/>
      <c r="H46" s="230"/>
      <c r="I46" s="286">
        <f t="shared" si="6"/>
        <v>10</v>
      </c>
      <c r="J46" s="241"/>
      <c r="K46" s="230"/>
      <c r="M46">
        <f t="shared" si="1"/>
        <v>0</v>
      </c>
      <c r="N46" s="301"/>
      <c r="O46" s="301"/>
      <c r="P46">
        <v>5</v>
      </c>
      <c r="Q46">
        <v>5</v>
      </c>
    </row>
    <row r="47" customFormat="1" hidden="1" spans="1:15">
      <c r="A47" s="284">
        <v>2010450</v>
      </c>
      <c r="B47" s="285" t="s">
        <v>166</v>
      </c>
      <c r="C47" s="241">
        <v>350</v>
      </c>
      <c r="D47" s="292">
        <v>443</v>
      </c>
      <c r="E47" s="241">
        <v>435</v>
      </c>
      <c r="F47" s="228"/>
      <c r="G47" s="229"/>
      <c r="H47" s="230"/>
      <c r="I47" s="286">
        <f t="shared" si="6"/>
        <v>459</v>
      </c>
      <c r="J47" s="241"/>
      <c r="K47" s="230"/>
      <c r="M47">
        <f t="shared" si="1"/>
        <v>459</v>
      </c>
      <c r="N47" s="301">
        <v>459</v>
      </c>
      <c r="O47" s="301"/>
    </row>
    <row r="48" customFormat="1" hidden="1" spans="1:15">
      <c r="A48" s="284">
        <v>2010499</v>
      </c>
      <c r="B48" s="287" t="s">
        <v>185</v>
      </c>
      <c r="C48" s="290"/>
      <c r="D48" s="292">
        <v>70</v>
      </c>
      <c r="E48" s="290">
        <v>0</v>
      </c>
      <c r="F48" s="228"/>
      <c r="G48" s="229"/>
      <c r="H48" s="230"/>
      <c r="I48" s="286">
        <f t="shared" si="6"/>
        <v>0</v>
      </c>
      <c r="J48" s="241">
        <v>0</v>
      </c>
      <c r="K48" s="230">
        <v>0</v>
      </c>
      <c r="M48">
        <f t="shared" si="1"/>
        <v>0</v>
      </c>
      <c r="N48" s="301"/>
      <c r="O48" s="301"/>
    </row>
    <row r="49" customFormat="1" hidden="1" spans="1:15">
      <c r="A49" s="278">
        <v>20105</v>
      </c>
      <c r="B49" s="295" t="s">
        <v>186</v>
      </c>
      <c r="C49" s="293">
        <f>SUM(C50:C59)</f>
        <v>577</v>
      </c>
      <c r="D49" s="294">
        <v>714</v>
      </c>
      <c r="E49" s="293">
        <f>SUM(E50:E59)</f>
        <v>687</v>
      </c>
      <c r="F49" s="282">
        <f>E49/D49*100</f>
        <v>96.218487394958</v>
      </c>
      <c r="G49" s="280">
        <f>E49-C49</f>
        <v>110</v>
      </c>
      <c r="H49" s="283">
        <f>(E49/C49-1)*100</f>
        <v>19.0641247833622</v>
      </c>
      <c r="I49" s="294">
        <f>SUM(I50:I59)</f>
        <v>521</v>
      </c>
      <c r="J49" s="304">
        <f>I49-D49</f>
        <v>-193</v>
      </c>
      <c r="K49" s="283">
        <f>(I49/D49-1)*100</f>
        <v>-27.03081232493</v>
      </c>
      <c r="M49">
        <f t="shared" si="1"/>
        <v>0</v>
      </c>
      <c r="N49" s="301"/>
      <c r="O49" s="301"/>
    </row>
    <row r="50" customFormat="1" hidden="1" spans="1:15">
      <c r="A50" s="284">
        <v>2010501</v>
      </c>
      <c r="B50" s="287" t="s">
        <v>157</v>
      </c>
      <c r="C50" s="241">
        <v>236</v>
      </c>
      <c r="D50" s="292">
        <v>265</v>
      </c>
      <c r="E50" s="241">
        <v>320</v>
      </c>
      <c r="F50" s="228"/>
      <c r="G50" s="229"/>
      <c r="H50" s="230"/>
      <c r="I50" s="286">
        <f t="shared" ref="I50:I59" si="7">M50+P50+Q50</f>
        <v>276</v>
      </c>
      <c r="J50" s="241"/>
      <c r="K50" s="230"/>
      <c r="M50" s="208">
        <f t="shared" si="1"/>
        <v>276</v>
      </c>
      <c r="N50" s="301">
        <v>276</v>
      </c>
      <c r="O50" s="301"/>
    </row>
    <row r="51" customFormat="1" hidden="1" spans="1:15">
      <c r="A51" s="284">
        <v>2010502</v>
      </c>
      <c r="B51" s="288" t="s">
        <v>158</v>
      </c>
      <c r="C51" s="241">
        <v>50</v>
      </c>
      <c r="D51" s="292">
        <v>13</v>
      </c>
      <c r="E51" s="241">
        <v>17</v>
      </c>
      <c r="F51" s="228"/>
      <c r="G51" s="241"/>
      <c r="H51" s="230"/>
      <c r="I51" s="286">
        <f t="shared" si="7"/>
        <v>0</v>
      </c>
      <c r="J51" s="241"/>
      <c r="K51" s="230"/>
      <c r="M51" s="208">
        <f t="shared" si="1"/>
        <v>0</v>
      </c>
      <c r="N51" s="301"/>
      <c r="O51" s="301"/>
    </row>
    <row r="52" customFormat="1" hidden="1" spans="1:15">
      <c r="A52" s="284">
        <v>2010503</v>
      </c>
      <c r="B52" s="285" t="s">
        <v>159</v>
      </c>
      <c r="C52" s="241">
        <v>0</v>
      </c>
      <c r="D52" s="292">
        <v>0</v>
      </c>
      <c r="E52" s="241">
        <v>0</v>
      </c>
      <c r="F52" s="228"/>
      <c r="G52" s="241"/>
      <c r="H52" s="230"/>
      <c r="I52" s="286">
        <f t="shared" si="7"/>
        <v>0</v>
      </c>
      <c r="J52" s="241"/>
      <c r="K52" s="230"/>
      <c r="M52" s="208">
        <f t="shared" si="1"/>
        <v>0</v>
      </c>
      <c r="N52" s="301"/>
      <c r="O52" s="301"/>
    </row>
    <row r="53" customFormat="1" hidden="1" spans="1:15">
      <c r="A53" s="284">
        <v>2010504</v>
      </c>
      <c r="B53" s="285" t="s">
        <v>187</v>
      </c>
      <c r="C53" s="241">
        <v>144</v>
      </c>
      <c r="D53" s="292">
        <v>197</v>
      </c>
      <c r="E53" s="241">
        <v>141</v>
      </c>
      <c r="F53" s="228"/>
      <c r="G53" s="241"/>
      <c r="H53" s="230"/>
      <c r="I53" s="286">
        <f t="shared" si="7"/>
        <v>134</v>
      </c>
      <c r="J53" s="241"/>
      <c r="K53" s="230"/>
      <c r="M53" s="208">
        <f t="shared" si="1"/>
        <v>134</v>
      </c>
      <c r="N53" s="301">
        <v>134</v>
      </c>
      <c r="O53" s="301"/>
    </row>
    <row r="54" customFormat="1" hidden="1" spans="1:15">
      <c r="A54" s="284">
        <v>2010505</v>
      </c>
      <c r="B54" s="285" t="s">
        <v>188</v>
      </c>
      <c r="C54" s="241">
        <v>64</v>
      </c>
      <c r="D54" s="292">
        <v>118</v>
      </c>
      <c r="E54" s="241">
        <v>99</v>
      </c>
      <c r="F54" s="228"/>
      <c r="G54" s="229"/>
      <c r="H54" s="230"/>
      <c r="I54" s="286">
        <f t="shared" si="7"/>
        <v>57</v>
      </c>
      <c r="J54" s="241"/>
      <c r="K54" s="230"/>
      <c r="M54" s="208">
        <f t="shared" si="1"/>
        <v>57</v>
      </c>
      <c r="N54" s="301">
        <v>57</v>
      </c>
      <c r="O54" s="301"/>
    </row>
    <row r="55" customFormat="1" hidden="1" spans="1:16">
      <c r="A55" s="284">
        <v>2010506</v>
      </c>
      <c r="B55" s="287" t="s">
        <v>189</v>
      </c>
      <c r="C55" s="241">
        <v>36</v>
      </c>
      <c r="D55" s="292">
        <v>42</v>
      </c>
      <c r="E55" s="241">
        <v>38</v>
      </c>
      <c r="F55" s="228"/>
      <c r="G55" s="229"/>
      <c r="H55" s="230"/>
      <c r="I55" s="286">
        <f t="shared" si="7"/>
        <v>47</v>
      </c>
      <c r="J55" s="241"/>
      <c r="K55" s="230"/>
      <c r="M55" s="208">
        <f t="shared" si="1"/>
        <v>0</v>
      </c>
      <c r="N55" s="301"/>
      <c r="O55" s="301"/>
      <c r="P55">
        <v>47</v>
      </c>
    </row>
    <row r="56" customFormat="1" hidden="1" spans="1:15">
      <c r="A56" s="284">
        <v>2010507</v>
      </c>
      <c r="B56" s="287" t="s">
        <v>190</v>
      </c>
      <c r="C56" s="241">
        <v>0</v>
      </c>
      <c r="D56" s="292">
        <v>15</v>
      </c>
      <c r="E56" s="241">
        <v>26</v>
      </c>
      <c r="F56" s="228"/>
      <c r="G56" s="229"/>
      <c r="H56" s="230"/>
      <c r="I56" s="286">
        <f t="shared" si="7"/>
        <v>5</v>
      </c>
      <c r="J56" s="241"/>
      <c r="K56" s="230"/>
      <c r="M56" s="208">
        <f t="shared" si="1"/>
        <v>5</v>
      </c>
      <c r="N56" s="301">
        <v>5</v>
      </c>
      <c r="O56" s="301"/>
    </row>
    <row r="57" customFormat="1" hidden="1" spans="1:15">
      <c r="A57" s="284">
        <v>2010508</v>
      </c>
      <c r="B57" s="287" t="s">
        <v>191</v>
      </c>
      <c r="C57" s="241">
        <v>46</v>
      </c>
      <c r="D57" s="292">
        <v>64</v>
      </c>
      <c r="E57" s="241">
        <v>46</v>
      </c>
      <c r="F57" s="228"/>
      <c r="G57" s="229"/>
      <c r="H57" s="230"/>
      <c r="I57" s="286">
        <f t="shared" si="7"/>
        <v>2</v>
      </c>
      <c r="J57" s="241"/>
      <c r="K57" s="230"/>
      <c r="M57" s="208">
        <f t="shared" si="1"/>
        <v>2</v>
      </c>
      <c r="N57" s="301">
        <v>2</v>
      </c>
      <c r="O57" s="301"/>
    </row>
    <row r="58" customFormat="1" hidden="1" spans="1:15">
      <c r="A58" s="284">
        <v>2010550</v>
      </c>
      <c r="B58" s="285" t="s">
        <v>166</v>
      </c>
      <c r="C58" s="241">
        <v>0</v>
      </c>
      <c r="D58" s="292">
        <v>0</v>
      </c>
      <c r="E58" s="241">
        <v>0</v>
      </c>
      <c r="F58" s="228"/>
      <c r="G58" s="229"/>
      <c r="H58" s="230"/>
      <c r="I58" s="286">
        <f t="shared" si="7"/>
        <v>0</v>
      </c>
      <c r="J58" s="241"/>
      <c r="K58" s="230"/>
      <c r="M58" s="208">
        <f t="shared" si="1"/>
        <v>0</v>
      </c>
      <c r="N58" s="301"/>
      <c r="O58" s="301"/>
    </row>
    <row r="59" customFormat="1" hidden="1" spans="1:15">
      <c r="A59" s="284">
        <v>2010599</v>
      </c>
      <c r="B59" s="285" t="s">
        <v>192</v>
      </c>
      <c r="C59" s="241">
        <v>1</v>
      </c>
      <c r="D59" s="292">
        <v>0</v>
      </c>
      <c r="E59" s="241">
        <v>0</v>
      </c>
      <c r="F59" s="228"/>
      <c r="G59" s="241"/>
      <c r="H59" s="230"/>
      <c r="I59" s="286">
        <f t="shared" si="7"/>
        <v>0</v>
      </c>
      <c r="J59" s="241">
        <v>0</v>
      </c>
      <c r="K59" s="230">
        <v>0</v>
      </c>
      <c r="M59">
        <f t="shared" si="1"/>
        <v>0</v>
      </c>
      <c r="N59" s="301"/>
      <c r="O59" s="301"/>
    </row>
    <row r="60" customFormat="1" hidden="1" spans="1:15">
      <c r="A60" s="278">
        <v>20106</v>
      </c>
      <c r="B60" s="279" t="s">
        <v>193</v>
      </c>
      <c r="C60" s="293">
        <f>SUM(C61:C70)</f>
        <v>1922</v>
      </c>
      <c r="D60" s="294">
        <v>1528</v>
      </c>
      <c r="E60" s="293">
        <f>SUM(E61:E70)</f>
        <v>2002</v>
      </c>
      <c r="F60" s="282">
        <f>E60/D60*100</f>
        <v>131.020942408377</v>
      </c>
      <c r="G60" s="280">
        <f>E60-C60</f>
        <v>80</v>
      </c>
      <c r="H60" s="283">
        <f>(E60/C60-1)*100</f>
        <v>4.16233090530698</v>
      </c>
      <c r="I60" s="294">
        <f>SUM(I61:I70)</f>
        <v>1396</v>
      </c>
      <c r="J60" s="304">
        <f>I60-D60</f>
        <v>-132</v>
      </c>
      <c r="K60" s="283">
        <f>(I60/D60-1)*100</f>
        <v>-8.63874345549738</v>
      </c>
      <c r="M60">
        <f t="shared" si="1"/>
        <v>0</v>
      </c>
      <c r="N60" s="301"/>
      <c r="O60" s="301"/>
    </row>
    <row r="61" customFormat="1" hidden="1" spans="1:15">
      <c r="A61" s="284">
        <v>2010601</v>
      </c>
      <c r="B61" s="287" t="s">
        <v>157</v>
      </c>
      <c r="C61" s="241">
        <v>791</v>
      </c>
      <c r="D61" s="292">
        <v>764</v>
      </c>
      <c r="E61" s="241">
        <v>968</v>
      </c>
      <c r="F61" s="228"/>
      <c r="G61" s="229"/>
      <c r="H61" s="230"/>
      <c r="I61" s="286">
        <f t="shared" ref="I61:I70" si="8">M61+P61+Q61</f>
        <v>847</v>
      </c>
      <c r="J61" s="241"/>
      <c r="K61" s="230"/>
      <c r="M61">
        <f t="shared" si="1"/>
        <v>847</v>
      </c>
      <c r="N61" s="301">
        <v>847</v>
      </c>
      <c r="O61" s="301"/>
    </row>
    <row r="62" customFormat="1" hidden="1" spans="1:15">
      <c r="A62" s="284">
        <v>2010602</v>
      </c>
      <c r="B62" s="169" t="s">
        <v>158</v>
      </c>
      <c r="C62" s="241">
        <v>494</v>
      </c>
      <c r="D62" s="292">
        <v>182</v>
      </c>
      <c r="E62" s="241">
        <v>356</v>
      </c>
      <c r="F62" s="228"/>
      <c r="G62" s="229"/>
      <c r="H62" s="230"/>
      <c r="I62" s="286">
        <f t="shared" si="8"/>
        <v>27</v>
      </c>
      <c r="J62" s="241"/>
      <c r="K62" s="230"/>
      <c r="M62">
        <f t="shared" si="1"/>
        <v>27</v>
      </c>
      <c r="N62" s="301">
        <v>27</v>
      </c>
      <c r="O62" s="301"/>
    </row>
    <row r="63" customFormat="1" hidden="1" spans="1:15">
      <c r="A63" s="284">
        <v>2010603</v>
      </c>
      <c r="B63" s="169" t="s">
        <v>159</v>
      </c>
      <c r="C63" s="241">
        <v>0</v>
      </c>
      <c r="D63" s="292">
        <v>0</v>
      </c>
      <c r="E63" s="241">
        <v>0</v>
      </c>
      <c r="F63" s="228"/>
      <c r="G63" s="241"/>
      <c r="H63" s="230"/>
      <c r="I63" s="286">
        <f t="shared" si="8"/>
        <v>0</v>
      </c>
      <c r="J63" s="241"/>
      <c r="K63" s="230"/>
      <c r="M63">
        <f t="shared" si="1"/>
        <v>0</v>
      </c>
      <c r="N63" s="301"/>
      <c r="O63" s="301"/>
    </row>
    <row r="64" customFormat="1" hidden="1" spans="1:15">
      <c r="A64" s="284">
        <v>2010604</v>
      </c>
      <c r="B64" s="169" t="s">
        <v>194</v>
      </c>
      <c r="C64" s="241">
        <v>0</v>
      </c>
      <c r="D64" s="292">
        <v>0</v>
      </c>
      <c r="E64" s="241">
        <v>0</v>
      </c>
      <c r="F64" s="228"/>
      <c r="G64" s="241"/>
      <c r="H64" s="230"/>
      <c r="I64" s="286">
        <f t="shared" si="8"/>
        <v>0</v>
      </c>
      <c r="J64" s="241"/>
      <c r="K64" s="230"/>
      <c r="M64">
        <f t="shared" si="1"/>
        <v>0</v>
      </c>
      <c r="N64" s="301"/>
      <c r="O64" s="301"/>
    </row>
    <row r="65" customFormat="1" hidden="1" spans="1:15">
      <c r="A65" s="284">
        <v>2010605</v>
      </c>
      <c r="B65" s="169" t="s">
        <v>195</v>
      </c>
      <c r="C65" s="241">
        <v>0</v>
      </c>
      <c r="D65" s="292">
        <v>0</v>
      </c>
      <c r="E65" s="241">
        <v>0</v>
      </c>
      <c r="F65" s="228"/>
      <c r="G65" s="229"/>
      <c r="H65" s="230"/>
      <c r="I65" s="286">
        <f t="shared" si="8"/>
        <v>0</v>
      </c>
      <c r="J65" s="241"/>
      <c r="K65" s="230"/>
      <c r="M65">
        <f t="shared" si="1"/>
        <v>0</v>
      </c>
      <c r="N65" s="301"/>
      <c r="O65" s="301"/>
    </row>
    <row r="66" customFormat="1" hidden="1" spans="1:15">
      <c r="A66" s="284">
        <v>2010606</v>
      </c>
      <c r="B66" s="169" t="s">
        <v>196</v>
      </c>
      <c r="C66" s="241">
        <v>0</v>
      </c>
      <c r="D66" s="292">
        <v>0</v>
      </c>
      <c r="E66" s="241">
        <v>0</v>
      </c>
      <c r="F66" s="228"/>
      <c r="G66" s="229"/>
      <c r="H66" s="230"/>
      <c r="I66" s="286">
        <f t="shared" si="8"/>
        <v>0</v>
      </c>
      <c r="J66" s="241"/>
      <c r="K66" s="230"/>
      <c r="M66">
        <f t="shared" si="1"/>
        <v>0</v>
      </c>
      <c r="N66" s="301"/>
      <c r="O66" s="301"/>
    </row>
    <row r="67" customFormat="1" hidden="1" spans="1:15">
      <c r="A67" s="284">
        <v>2010607</v>
      </c>
      <c r="B67" s="285" t="s">
        <v>197</v>
      </c>
      <c r="C67" s="241">
        <v>0</v>
      </c>
      <c r="D67" s="292">
        <v>0</v>
      </c>
      <c r="E67" s="241">
        <v>0</v>
      </c>
      <c r="F67" s="228"/>
      <c r="G67" s="229"/>
      <c r="H67" s="230"/>
      <c r="I67" s="286">
        <f t="shared" si="8"/>
        <v>0</v>
      </c>
      <c r="J67" s="241"/>
      <c r="K67" s="230"/>
      <c r="M67">
        <f t="shared" si="1"/>
        <v>0</v>
      </c>
      <c r="N67" s="301"/>
      <c r="O67" s="301"/>
    </row>
    <row r="68" customFormat="1" hidden="1" spans="1:15">
      <c r="A68" s="284">
        <v>2010608</v>
      </c>
      <c r="B68" s="287" t="s">
        <v>198</v>
      </c>
      <c r="C68" s="241">
        <v>0</v>
      </c>
      <c r="D68" s="292">
        <v>0</v>
      </c>
      <c r="E68" s="241">
        <v>0</v>
      </c>
      <c r="F68" s="228"/>
      <c r="G68" s="241"/>
      <c r="H68" s="230"/>
      <c r="I68" s="286">
        <f t="shared" si="8"/>
        <v>0</v>
      </c>
      <c r="J68" s="241"/>
      <c r="K68" s="230"/>
      <c r="M68">
        <f t="shared" si="1"/>
        <v>0</v>
      </c>
      <c r="N68" s="301"/>
      <c r="O68" s="301"/>
    </row>
    <row r="69" customFormat="1" hidden="1" spans="1:15">
      <c r="A69" s="284">
        <v>2010650</v>
      </c>
      <c r="B69" s="287" t="s">
        <v>166</v>
      </c>
      <c r="C69" s="241">
        <v>625</v>
      </c>
      <c r="D69" s="292">
        <v>542</v>
      </c>
      <c r="E69" s="241">
        <v>678</v>
      </c>
      <c r="F69" s="228"/>
      <c r="G69" s="229"/>
      <c r="H69" s="230"/>
      <c r="I69" s="286">
        <f t="shared" si="8"/>
        <v>512</v>
      </c>
      <c r="J69" s="241"/>
      <c r="K69" s="230"/>
      <c r="M69">
        <f t="shared" si="1"/>
        <v>512</v>
      </c>
      <c r="N69" s="301">
        <v>512</v>
      </c>
      <c r="O69" s="301"/>
    </row>
    <row r="70" customFormat="1" hidden="1" spans="1:15">
      <c r="A70" s="284">
        <v>2010699</v>
      </c>
      <c r="B70" s="287" t="s">
        <v>199</v>
      </c>
      <c r="C70" s="241">
        <v>12</v>
      </c>
      <c r="D70" s="292">
        <v>40</v>
      </c>
      <c r="E70" s="241">
        <v>0</v>
      </c>
      <c r="F70" s="228"/>
      <c r="G70" s="229"/>
      <c r="H70" s="230"/>
      <c r="I70" s="286">
        <f t="shared" si="8"/>
        <v>10</v>
      </c>
      <c r="J70" s="241"/>
      <c r="K70" s="230"/>
      <c r="M70">
        <f t="shared" ref="M70:M133" si="9">N70+O70</f>
        <v>10</v>
      </c>
      <c r="N70" s="301"/>
      <c r="O70" s="301">
        <v>10</v>
      </c>
    </row>
    <row r="71" customFormat="1" hidden="1" spans="1:15">
      <c r="A71" s="278">
        <v>20107</v>
      </c>
      <c r="B71" s="279" t="s">
        <v>200</v>
      </c>
      <c r="C71" s="293">
        <f>SUM(C72:C83)</f>
        <v>758</v>
      </c>
      <c r="D71" s="294">
        <v>516</v>
      </c>
      <c r="E71" s="293">
        <f>SUM(E72:E83)</f>
        <v>536</v>
      </c>
      <c r="F71" s="282"/>
      <c r="G71" s="280">
        <f>E71-C71</f>
        <v>-222</v>
      </c>
      <c r="H71" s="283">
        <f>(E71/C71-1)*100</f>
        <v>-29.287598944591</v>
      </c>
      <c r="I71" s="294">
        <f>SUM(I72:I83)</f>
        <v>518</v>
      </c>
      <c r="J71" s="304">
        <f>I71-D71</f>
        <v>2</v>
      </c>
      <c r="K71" s="283"/>
      <c r="M71">
        <f t="shared" si="9"/>
        <v>0</v>
      </c>
      <c r="N71" s="301"/>
      <c r="O71" s="301"/>
    </row>
    <row r="72" customFormat="1" hidden="1" spans="1:15">
      <c r="A72" s="284">
        <v>2010701</v>
      </c>
      <c r="B72" s="285" t="s">
        <v>157</v>
      </c>
      <c r="C72" s="241"/>
      <c r="D72" s="286">
        <v>0</v>
      </c>
      <c r="E72" s="241"/>
      <c r="F72" s="228"/>
      <c r="G72" s="241"/>
      <c r="H72" s="230"/>
      <c r="I72" s="286">
        <f t="shared" ref="I72:I80" si="10">M72+P72+Q72</f>
        <v>0</v>
      </c>
      <c r="J72" s="241">
        <v>0</v>
      </c>
      <c r="K72" s="230">
        <v>0</v>
      </c>
      <c r="M72">
        <f t="shared" si="9"/>
        <v>0</v>
      </c>
      <c r="N72" s="301"/>
      <c r="O72" s="301"/>
    </row>
    <row r="73" customFormat="1" hidden="1" spans="1:15">
      <c r="A73" s="284">
        <v>2010702</v>
      </c>
      <c r="B73" s="285" t="s">
        <v>158</v>
      </c>
      <c r="C73" s="241"/>
      <c r="D73" s="286">
        <v>0</v>
      </c>
      <c r="E73" s="241"/>
      <c r="F73" s="228"/>
      <c r="G73" s="241"/>
      <c r="H73" s="230"/>
      <c r="I73" s="286">
        <f t="shared" si="10"/>
        <v>0</v>
      </c>
      <c r="J73" s="241">
        <v>0</v>
      </c>
      <c r="K73" s="230">
        <v>0</v>
      </c>
      <c r="M73">
        <f t="shared" si="9"/>
        <v>0</v>
      </c>
      <c r="N73" s="301"/>
      <c r="O73" s="301"/>
    </row>
    <row r="74" customFormat="1" hidden="1" spans="1:15">
      <c r="A74" s="284">
        <v>2010703</v>
      </c>
      <c r="B74" s="287" t="s">
        <v>159</v>
      </c>
      <c r="C74" s="241"/>
      <c r="D74" s="286">
        <v>0</v>
      </c>
      <c r="E74" s="241"/>
      <c r="F74" s="228"/>
      <c r="G74" s="241"/>
      <c r="H74" s="230"/>
      <c r="I74" s="286">
        <f t="shared" si="10"/>
        <v>0</v>
      </c>
      <c r="J74" s="241">
        <v>0</v>
      </c>
      <c r="K74" s="230">
        <v>0</v>
      </c>
      <c r="M74">
        <f t="shared" si="9"/>
        <v>0</v>
      </c>
      <c r="N74" s="301"/>
      <c r="O74" s="301"/>
    </row>
    <row r="75" customFormat="1" hidden="1" spans="1:15">
      <c r="A75" s="284">
        <v>2010704</v>
      </c>
      <c r="B75" s="287" t="s">
        <v>201</v>
      </c>
      <c r="C75" s="241"/>
      <c r="D75" s="286">
        <v>0</v>
      </c>
      <c r="E75" s="241"/>
      <c r="F75" s="228"/>
      <c r="G75" s="241"/>
      <c r="H75" s="230"/>
      <c r="I75" s="286">
        <f t="shared" si="10"/>
        <v>0</v>
      </c>
      <c r="J75" s="241">
        <v>0</v>
      </c>
      <c r="K75" s="230">
        <v>0</v>
      </c>
      <c r="M75">
        <f t="shared" si="9"/>
        <v>0</v>
      </c>
      <c r="N75" s="301"/>
      <c r="O75" s="301"/>
    </row>
    <row r="76" customFormat="1" hidden="1" spans="1:15">
      <c r="A76" s="284">
        <v>2010705</v>
      </c>
      <c r="B76" s="287" t="s">
        <v>202</v>
      </c>
      <c r="C76" s="241"/>
      <c r="D76" s="286">
        <v>0</v>
      </c>
      <c r="E76" s="241"/>
      <c r="F76" s="228"/>
      <c r="G76" s="241"/>
      <c r="H76" s="230"/>
      <c r="I76" s="286">
        <f t="shared" si="10"/>
        <v>0</v>
      </c>
      <c r="J76" s="241">
        <v>0</v>
      </c>
      <c r="K76" s="230">
        <v>0</v>
      </c>
      <c r="M76">
        <f t="shared" si="9"/>
        <v>0</v>
      </c>
      <c r="N76" s="301"/>
      <c r="O76" s="301"/>
    </row>
    <row r="77" customFormat="1" hidden="1" spans="1:15">
      <c r="A77" s="284">
        <v>2010706</v>
      </c>
      <c r="B77" s="288" t="s">
        <v>203</v>
      </c>
      <c r="C77" s="241"/>
      <c r="D77" s="286">
        <v>0</v>
      </c>
      <c r="E77" s="241"/>
      <c r="F77" s="228"/>
      <c r="G77" s="241"/>
      <c r="H77" s="230"/>
      <c r="I77" s="286">
        <f t="shared" si="10"/>
        <v>0</v>
      </c>
      <c r="J77" s="241">
        <v>0</v>
      </c>
      <c r="K77" s="230">
        <v>0</v>
      </c>
      <c r="M77">
        <f t="shared" si="9"/>
        <v>0</v>
      </c>
      <c r="N77" s="301"/>
      <c r="O77" s="301"/>
    </row>
    <row r="78" customFormat="1" hidden="1" spans="1:15">
      <c r="A78" s="284">
        <v>2010707</v>
      </c>
      <c r="B78" s="285" t="s">
        <v>204</v>
      </c>
      <c r="C78" s="241"/>
      <c r="D78" s="286">
        <v>0</v>
      </c>
      <c r="E78" s="241"/>
      <c r="F78" s="228"/>
      <c r="G78" s="241"/>
      <c r="H78" s="230"/>
      <c r="I78" s="286">
        <f t="shared" si="10"/>
        <v>0</v>
      </c>
      <c r="J78" s="241">
        <v>0</v>
      </c>
      <c r="K78" s="230">
        <v>0</v>
      </c>
      <c r="M78">
        <f t="shared" si="9"/>
        <v>0</v>
      </c>
      <c r="N78" s="301"/>
      <c r="O78" s="301"/>
    </row>
    <row r="79" customFormat="1" hidden="1" spans="1:15">
      <c r="A79" s="284">
        <v>2010708</v>
      </c>
      <c r="B79" s="285" t="s">
        <v>205</v>
      </c>
      <c r="C79" s="241"/>
      <c r="D79" s="286">
        <v>0</v>
      </c>
      <c r="E79" s="241"/>
      <c r="F79" s="228"/>
      <c r="G79" s="241"/>
      <c r="H79" s="230"/>
      <c r="I79" s="286">
        <f t="shared" si="10"/>
        <v>0</v>
      </c>
      <c r="J79" s="241">
        <v>0</v>
      </c>
      <c r="K79" s="230">
        <v>0</v>
      </c>
      <c r="M79">
        <f t="shared" si="9"/>
        <v>0</v>
      </c>
      <c r="N79" s="301"/>
      <c r="O79" s="301"/>
    </row>
    <row r="80" customFormat="1" hidden="1" spans="1:15">
      <c r="A80" s="284">
        <v>2010709</v>
      </c>
      <c r="B80" s="285" t="s">
        <v>197</v>
      </c>
      <c r="C80" s="241"/>
      <c r="D80" s="286">
        <v>0</v>
      </c>
      <c r="E80" s="241"/>
      <c r="F80" s="228"/>
      <c r="G80" s="241"/>
      <c r="H80" s="230"/>
      <c r="I80" s="286">
        <f t="shared" si="10"/>
        <v>0</v>
      </c>
      <c r="J80" s="241">
        <v>0</v>
      </c>
      <c r="K80" s="230">
        <v>0</v>
      </c>
      <c r="M80">
        <f t="shared" si="9"/>
        <v>0</v>
      </c>
      <c r="N80" s="301"/>
      <c r="O80" s="301"/>
    </row>
    <row r="81" customFormat="1" hidden="1" spans="1:15">
      <c r="A81" s="284">
        <v>2010710</v>
      </c>
      <c r="B81" s="285" t="s">
        <v>206</v>
      </c>
      <c r="C81" s="241"/>
      <c r="D81" s="286"/>
      <c r="E81" s="241"/>
      <c r="F81" s="228"/>
      <c r="G81" s="241"/>
      <c r="H81" s="230"/>
      <c r="I81" s="286"/>
      <c r="J81" s="241"/>
      <c r="K81" s="230"/>
      <c r="M81">
        <f t="shared" si="9"/>
        <v>0</v>
      </c>
      <c r="N81" s="301"/>
      <c r="O81" s="301"/>
    </row>
    <row r="82" customFormat="1" hidden="1" spans="1:15">
      <c r="A82" s="284">
        <v>2010750</v>
      </c>
      <c r="B82" s="287" t="s">
        <v>166</v>
      </c>
      <c r="C82" s="241"/>
      <c r="D82" s="286">
        <v>0</v>
      </c>
      <c r="E82" s="241"/>
      <c r="F82" s="228"/>
      <c r="G82" s="241"/>
      <c r="H82" s="230"/>
      <c r="I82" s="286">
        <f t="shared" ref="I82:I92" si="11">M82+P82+Q82</f>
        <v>0</v>
      </c>
      <c r="J82" s="241">
        <v>0</v>
      </c>
      <c r="K82" s="230">
        <v>0</v>
      </c>
      <c r="M82">
        <f t="shared" si="9"/>
        <v>0</v>
      </c>
      <c r="N82" s="301"/>
      <c r="O82" s="301"/>
    </row>
    <row r="83" customFormat="1" hidden="1" spans="1:15">
      <c r="A83" s="284">
        <v>2010799</v>
      </c>
      <c r="B83" s="287" t="s">
        <v>207</v>
      </c>
      <c r="C83" s="241">
        <v>758</v>
      </c>
      <c r="D83" s="286">
        <v>516</v>
      </c>
      <c r="E83" s="241">
        <v>536</v>
      </c>
      <c r="F83" s="228"/>
      <c r="G83" s="229"/>
      <c r="H83" s="230"/>
      <c r="I83" s="286">
        <f t="shared" si="11"/>
        <v>518</v>
      </c>
      <c r="J83" s="241"/>
      <c r="K83" s="230"/>
      <c r="M83">
        <f t="shared" si="9"/>
        <v>518</v>
      </c>
      <c r="N83" s="301">
        <v>518</v>
      </c>
      <c r="O83" s="301"/>
    </row>
    <row r="84" customFormat="1" hidden="1" spans="1:15">
      <c r="A84" s="278">
        <v>20108</v>
      </c>
      <c r="B84" s="295" t="s">
        <v>208</v>
      </c>
      <c r="C84" s="305">
        <f>SUM(C85:C92)</f>
        <v>170</v>
      </c>
      <c r="D84" s="306">
        <v>185</v>
      </c>
      <c r="E84" s="305">
        <f>SUM(E85:E92)</f>
        <v>237</v>
      </c>
      <c r="F84" s="282">
        <f>E84/D84*100</f>
        <v>128.108108108108</v>
      </c>
      <c r="G84" s="280">
        <f>E84-C84</f>
        <v>67</v>
      </c>
      <c r="H84" s="283">
        <f>(E84/C84-1)*100</f>
        <v>39.4117647058823</v>
      </c>
      <c r="I84" s="306">
        <f>SUM(I85:I92)</f>
        <v>210</v>
      </c>
      <c r="J84" s="304">
        <f>I84-D84</f>
        <v>25</v>
      </c>
      <c r="K84" s="283">
        <f>(I84/D84-1)*100</f>
        <v>13.5135135135135</v>
      </c>
      <c r="M84">
        <f t="shared" si="9"/>
        <v>0</v>
      </c>
      <c r="N84" s="301"/>
      <c r="O84" s="301"/>
    </row>
    <row r="85" customFormat="1" hidden="1" spans="1:15">
      <c r="A85" s="284">
        <v>2010801</v>
      </c>
      <c r="B85" s="285" t="s">
        <v>157</v>
      </c>
      <c r="C85" s="241">
        <v>163</v>
      </c>
      <c r="D85" s="292">
        <v>155</v>
      </c>
      <c r="E85" s="241">
        <v>224</v>
      </c>
      <c r="F85" s="228"/>
      <c r="G85" s="229"/>
      <c r="H85" s="230"/>
      <c r="I85" s="286">
        <f t="shared" si="11"/>
        <v>203</v>
      </c>
      <c r="J85" s="241"/>
      <c r="K85" s="230"/>
      <c r="M85">
        <f t="shared" si="9"/>
        <v>203</v>
      </c>
      <c r="N85" s="301">
        <v>203</v>
      </c>
      <c r="O85" s="301"/>
    </row>
    <row r="86" customFormat="1" hidden="1" spans="1:15">
      <c r="A86" s="284">
        <v>2010802</v>
      </c>
      <c r="B86" s="285" t="s">
        <v>158</v>
      </c>
      <c r="C86" s="241">
        <v>0</v>
      </c>
      <c r="D86" s="292">
        <v>4</v>
      </c>
      <c r="E86" s="241">
        <v>4</v>
      </c>
      <c r="F86" s="228"/>
      <c r="G86" s="229"/>
      <c r="H86" s="230"/>
      <c r="I86" s="286">
        <f t="shared" si="11"/>
        <v>2</v>
      </c>
      <c r="J86" s="241"/>
      <c r="K86" s="230"/>
      <c r="M86">
        <f t="shared" si="9"/>
        <v>2</v>
      </c>
      <c r="N86" s="301">
        <v>2</v>
      </c>
      <c r="O86" s="301"/>
    </row>
    <row r="87" customFormat="1" hidden="1" spans="1:15">
      <c r="A87" s="284">
        <v>2010803</v>
      </c>
      <c r="B87" s="285" t="s">
        <v>159</v>
      </c>
      <c r="C87" s="241">
        <v>0</v>
      </c>
      <c r="D87" s="292">
        <v>0</v>
      </c>
      <c r="E87" s="241">
        <v>0</v>
      </c>
      <c r="F87" s="228"/>
      <c r="G87" s="241"/>
      <c r="H87" s="230"/>
      <c r="I87" s="286">
        <f t="shared" si="11"/>
        <v>0</v>
      </c>
      <c r="J87" s="241"/>
      <c r="K87" s="230"/>
      <c r="M87">
        <f t="shared" si="9"/>
        <v>0</v>
      </c>
      <c r="N87" s="301"/>
      <c r="O87" s="301"/>
    </row>
    <row r="88" customFormat="1" hidden="1" spans="1:15">
      <c r="A88" s="284">
        <v>2010804</v>
      </c>
      <c r="B88" s="287" t="s">
        <v>209</v>
      </c>
      <c r="C88" s="241">
        <v>7</v>
      </c>
      <c r="D88" s="292">
        <v>15</v>
      </c>
      <c r="E88" s="241">
        <v>4</v>
      </c>
      <c r="F88" s="228"/>
      <c r="G88" s="229"/>
      <c r="H88" s="230"/>
      <c r="I88" s="286">
        <f t="shared" si="11"/>
        <v>0</v>
      </c>
      <c r="J88" s="241"/>
      <c r="K88" s="230"/>
      <c r="M88">
        <f t="shared" si="9"/>
        <v>0</v>
      </c>
      <c r="N88" s="301"/>
      <c r="O88" s="301"/>
    </row>
    <row r="89" customFormat="1" hidden="1" spans="1:15">
      <c r="A89" s="284">
        <v>2010805</v>
      </c>
      <c r="B89" s="287" t="s">
        <v>210</v>
      </c>
      <c r="C89" s="241">
        <v>0</v>
      </c>
      <c r="D89" s="292">
        <v>0</v>
      </c>
      <c r="E89" s="241">
        <v>0</v>
      </c>
      <c r="F89" s="228"/>
      <c r="G89" s="241"/>
      <c r="H89" s="230"/>
      <c r="I89" s="286">
        <f t="shared" si="11"/>
        <v>0</v>
      </c>
      <c r="J89" s="241"/>
      <c r="K89" s="230"/>
      <c r="M89">
        <f t="shared" si="9"/>
        <v>0</v>
      </c>
      <c r="N89" s="301"/>
      <c r="O89" s="301"/>
    </row>
    <row r="90" customFormat="1" hidden="1" spans="1:15">
      <c r="A90" s="284">
        <v>2010806</v>
      </c>
      <c r="B90" s="287" t="s">
        <v>197</v>
      </c>
      <c r="C90" s="241"/>
      <c r="D90" s="292">
        <v>6</v>
      </c>
      <c r="E90" s="241">
        <v>0</v>
      </c>
      <c r="F90" s="228"/>
      <c r="G90" s="229"/>
      <c r="H90" s="230"/>
      <c r="I90" s="286">
        <f t="shared" si="11"/>
        <v>0</v>
      </c>
      <c r="J90" s="241"/>
      <c r="K90" s="230"/>
      <c r="M90">
        <f t="shared" si="9"/>
        <v>0</v>
      </c>
      <c r="N90" s="301"/>
      <c r="O90" s="301"/>
    </row>
    <row r="91" customFormat="1" hidden="1" spans="1:15">
      <c r="A91" s="284">
        <v>2010850</v>
      </c>
      <c r="B91" s="287" t="s">
        <v>166</v>
      </c>
      <c r="C91" s="241"/>
      <c r="D91" s="292">
        <v>0</v>
      </c>
      <c r="E91" s="241">
        <v>0</v>
      </c>
      <c r="F91" s="228"/>
      <c r="G91" s="229"/>
      <c r="H91" s="230"/>
      <c r="I91" s="286">
        <f t="shared" si="11"/>
        <v>0</v>
      </c>
      <c r="J91" s="241"/>
      <c r="K91" s="230"/>
      <c r="M91">
        <f t="shared" si="9"/>
        <v>0</v>
      </c>
      <c r="N91" s="301"/>
      <c r="O91" s="301"/>
    </row>
    <row r="92" customFormat="1" hidden="1" spans="1:16">
      <c r="A92" s="284">
        <v>2010899</v>
      </c>
      <c r="B92" s="288" t="s">
        <v>211</v>
      </c>
      <c r="C92" s="241"/>
      <c r="D92" s="292">
        <v>5</v>
      </c>
      <c r="E92" s="241">
        <v>5</v>
      </c>
      <c r="F92" s="228"/>
      <c r="G92" s="229"/>
      <c r="H92" s="230"/>
      <c r="I92" s="286">
        <f t="shared" si="11"/>
        <v>5</v>
      </c>
      <c r="J92" s="241"/>
      <c r="K92" s="230"/>
      <c r="M92">
        <f t="shared" si="9"/>
        <v>0</v>
      </c>
      <c r="N92" s="301"/>
      <c r="O92" s="301"/>
      <c r="P92">
        <v>5</v>
      </c>
    </row>
    <row r="93" customFormat="1" hidden="1" spans="1:15">
      <c r="A93" s="278">
        <v>20109</v>
      </c>
      <c r="B93" s="279" t="s">
        <v>212</v>
      </c>
      <c r="C93" s="305"/>
      <c r="D93" s="306"/>
      <c r="E93" s="305"/>
      <c r="F93" s="282"/>
      <c r="G93" s="280"/>
      <c r="H93" s="283"/>
      <c r="I93" s="306"/>
      <c r="J93" s="304">
        <f>I93-D93</f>
        <v>0</v>
      </c>
      <c r="K93" s="283"/>
      <c r="M93">
        <f t="shared" si="9"/>
        <v>0</v>
      </c>
      <c r="N93" s="301"/>
      <c r="O93" s="301"/>
    </row>
    <row r="94" customFormat="1" hidden="1" spans="1:15">
      <c r="A94" s="284">
        <v>2010901</v>
      </c>
      <c r="B94" s="285" t="s">
        <v>157</v>
      </c>
      <c r="C94" s="241"/>
      <c r="D94" s="286">
        <v>0</v>
      </c>
      <c r="E94" s="241"/>
      <c r="F94" s="228"/>
      <c r="G94" s="241"/>
      <c r="H94" s="230"/>
      <c r="I94" s="286">
        <f t="shared" ref="I94:I101" si="12">M94+P94+Q94</f>
        <v>0</v>
      </c>
      <c r="J94" s="241">
        <v>0</v>
      </c>
      <c r="K94" s="230">
        <v>0</v>
      </c>
      <c r="M94">
        <f t="shared" si="9"/>
        <v>0</v>
      </c>
      <c r="N94" s="301"/>
      <c r="O94" s="301"/>
    </row>
    <row r="95" customFormat="1" hidden="1" spans="1:15">
      <c r="A95" s="284">
        <v>2010902</v>
      </c>
      <c r="B95" s="287" t="s">
        <v>158</v>
      </c>
      <c r="C95" s="241"/>
      <c r="D95" s="286">
        <v>0</v>
      </c>
      <c r="E95" s="241"/>
      <c r="F95" s="228"/>
      <c r="G95" s="241"/>
      <c r="H95" s="230"/>
      <c r="I95" s="286">
        <f t="shared" si="12"/>
        <v>0</v>
      </c>
      <c r="J95" s="241">
        <v>0</v>
      </c>
      <c r="K95" s="230">
        <v>0</v>
      </c>
      <c r="M95">
        <f t="shared" si="9"/>
        <v>0</v>
      </c>
      <c r="N95" s="301"/>
      <c r="O95" s="301"/>
    </row>
    <row r="96" customFormat="1" hidden="1" spans="1:15">
      <c r="A96" s="284">
        <v>2010903</v>
      </c>
      <c r="B96" s="287" t="s">
        <v>159</v>
      </c>
      <c r="C96" s="241"/>
      <c r="D96" s="286">
        <v>0</v>
      </c>
      <c r="E96" s="241"/>
      <c r="F96" s="228"/>
      <c r="G96" s="241"/>
      <c r="H96" s="230"/>
      <c r="I96" s="286">
        <f t="shared" si="12"/>
        <v>0</v>
      </c>
      <c r="J96" s="241">
        <v>0</v>
      </c>
      <c r="K96" s="230">
        <v>0</v>
      </c>
      <c r="M96">
        <f t="shared" si="9"/>
        <v>0</v>
      </c>
      <c r="N96" s="301"/>
      <c r="O96" s="301"/>
    </row>
    <row r="97" customFormat="1" hidden="1" spans="1:15">
      <c r="A97" s="284">
        <v>2010905</v>
      </c>
      <c r="B97" s="285" t="s">
        <v>213</v>
      </c>
      <c r="C97" s="241"/>
      <c r="D97" s="286">
        <v>0</v>
      </c>
      <c r="E97" s="241"/>
      <c r="F97" s="228"/>
      <c r="G97" s="241"/>
      <c r="H97" s="230"/>
      <c r="I97" s="286">
        <f t="shared" si="12"/>
        <v>0</v>
      </c>
      <c r="J97" s="241">
        <v>0</v>
      </c>
      <c r="K97" s="230">
        <v>0</v>
      </c>
      <c r="M97">
        <f t="shared" si="9"/>
        <v>0</v>
      </c>
      <c r="N97" s="301"/>
      <c r="O97" s="301"/>
    </row>
    <row r="98" customFormat="1" hidden="1" spans="1:15">
      <c r="A98" s="284">
        <v>2010907</v>
      </c>
      <c r="B98" s="285" t="s">
        <v>214</v>
      </c>
      <c r="C98" s="241"/>
      <c r="D98" s="286">
        <v>0</v>
      </c>
      <c r="E98" s="241"/>
      <c r="F98" s="228"/>
      <c r="G98" s="241"/>
      <c r="H98" s="230"/>
      <c r="I98" s="286">
        <f t="shared" si="12"/>
        <v>0</v>
      </c>
      <c r="J98" s="241">
        <v>0</v>
      </c>
      <c r="K98" s="230">
        <v>0</v>
      </c>
      <c r="M98">
        <f t="shared" si="9"/>
        <v>0</v>
      </c>
      <c r="N98" s="301"/>
      <c r="O98" s="301"/>
    </row>
    <row r="99" customFormat="1" hidden="1" spans="1:15">
      <c r="A99" s="284">
        <v>2010908</v>
      </c>
      <c r="B99" s="285" t="s">
        <v>197</v>
      </c>
      <c r="C99" s="241"/>
      <c r="D99" s="286">
        <v>0</v>
      </c>
      <c r="E99" s="241"/>
      <c r="F99" s="228"/>
      <c r="G99" s="241"/>
      <c r="H99" s="230"/>
      <c r="I99" s="286">
        <f t="shared" si="12"/>
        <v>0</v>
      </c>
      <c r="J99" s="241">
        <v>0</v>
      </c>
      <c r="K99" s="230">
        <v>0</v>
      </c>
      <c r="M99">
        <f t="shared" si="9"/>
        <v>0</v>
      </c>
      <c r="N99" s="301"/>
      <c r="O99" s="301"/>
    </row>
    <row r="100" customFormat="1" hidden="1" spans="1:15">
      <c r="A100" s="284">
        <v>2010950</v>
      </c>
      <c r="B100" s="287" t="s">
        <v>166</v>
      </c>
      <c r="C100" s="241"/>
      <c r="D100" s="286">
        <v>0</v>
      </c>
      <c r="E100" s="241"/>
      <c r="F100" s="228"/>
      <c r="G100" s="241"/>
      <c r="H100" s="230"/>
      <c r="I100" s="286">
        <f t="shared" si="12"/>
        <v>0</v>
      </c>
      <c r="J100" s="241">
        <v>0</v>
      </c>
      <c r="K100" s="230">
        <v>0</v>
      </c>
      <c r="M100">
        <f t="shared" si="9"/>
        <v>0</v>
      </c>
      <c r="N100" s="301"/>
      <c r="O100" s="301"/>
    </row>
    <row r="101" customFormat="1" hidden="1" spans="1:15">
      <c r="A101" s="284">
        <v>2010999</v>
      </c>
      <c r="B101" s="287" t="s">
        <v>215</v>
      </c>
      <c r="C101" s="241"/>
      <c r="D101" s="286">
        <v>0</v>
      </c>
      <c r="E101" s="241"/>
      <c r="F101" s="228"/>
      <c r="G101" s="229"/>
      <c r="H101" s="230"/>
      <c r="I101" s="286">
        <f t="shared" si="12"/>
        <v>0</v>
      </c>
      <c r="J101" s="241"/>
      <c r="K101" s="230"/>
      <c r="M101">
        <f t="shared" si="9"/>
        <v>0</v>
      </c>
      <c r="N101" s="301"/>
      <c r="O101" s="301"/>
    </row>
    <row r="102" customFormat="1" hidden="1" spans="1:15">
      <c r="A102" s="278">
        <v>20111</v>
      </c>
      <c r="B102" s="307" t="s">
        <v>216</v>
      </c>
      <c r="C102" s="305">
        <f>SUM(C103:C110)</f>
        <v>1105</v>
      </c>
      <c r="D102" s="306">
        <v>1271</v>
      </c>
      <c r="E102" s="305">
        <f>SUM(E103:E110)</f>
        <v>1897</v>
      </c>
      <c r="F102" s="282">
        <f>E102/D102*100</f>
        <v>149.252557041699</v>
      </c>
      <c r="G102" s="280">
        <f>E102-C102</f>
        <v>792</v>
      </c>
      <c r="H102" s="283">
        <f>(E102/C102-1)*100</f>
        <v>71.6742081447964</v>
      </c>
      <c r="I102" s="306">
        <f>SUM(I103:I110)</f>
        <v>1405</v>
      </c>
      <c r="J102" s="304">
        <f>I102-D102</f>
        <v>134</v>
      </c>
      <c r="K102" s="283">
        <f>(I102/D102-1)*100</f>
        <v>10.5428796223446</v>
      </c>
      <c r="M102">
        <f t="shared" si="9"/>
        <v>0</v>
      </c>
      <c r="N102" s="301"/>
      <c r="O102" s="301"/>
    </row>
    <row r="103" customFormat="1" hidden="1" spans="1:15">
      <c r="A103" s="284">
        <v>2011101</v>
      </c>
      <c r="B103" s="285" t="s">
        <v>157</v>
      </c>
      <c r="C103" s="241">
        <v>1019</v>
      </c>
      <c r="D103" s="292">
        <v>1040</v>
      </c>
      <c r="E103" s="241">
        <v>1612</v>
      </c>
      <c r="F103" s="228"/>
      <c r="G103" s="229"/>
      <c r="H103" s="230"/>
      <c r="I103" s="286">
        <f t="shared" ref="I103:I110" si="13">M103+P103+Q103</f>
        <v>1195</v>
      </c>
      <c r="J103" s="241"/>
      <c r="K103" s="230"/>
      <c r="M103">
        <f t="shared" si="9"/>
        <v>1195</v>
      </c>
      <c r="N103" s="301">
        <v>1195</v>
      </c>
      <c r="O103" s="301"/>
    </row>
    <row r="104" customFormat="1" hidden="1" spans="1:15">
      <c r="A104" s="284">
        <v>2011102</v>
      </c>
      <c r="B104" s="285" t="s">
        <v>158</v>
      </c>
      <c r="C104" s="241">
        <v>82</v>
      </c>
      <c r="D104" s="292">
        <v>232</v>
      </c>
      <c r="E104" s="241">
        <v>244</v>
      </c>
      <c r="F104" s="228"/>
      <c r="G104" s="229"/>
      <c r="H104" s="230"/>
      <c r="I104" s="286">
        <f t="shared" si="13"/>
        <v>210</v>
      </c>
      <c r="J104" s="241"/>
      <c r="K104" s="230"/>
      <c r="M104">
        <f t="shared" si="9"/>
        <v>210</v>
      </c>
      <c r="N104" s="301">
        <v>210</v>
      </c>
      <c r="O104" s="301"/>
    </row>
    <row r="105" customFormat="1" hidden="1" spans="1:15">
      <c r="A105" s="284">
        <v>2011103</v>
      </c>
      <c r="B105" s="285" t="s">
        <v>159</v>
      </c>
      <c r="C105" s="241">
        <v>0</v>
      </c>
      <c r="D105" s="292">
        <v>0</v>
      </c>
      <c r="E105" s="241">
        <v>0</v>
      </c>
      <c r="F105" s="228"/>
      <c r="G105" s="229"/>
      <c r="H105" s="230"/>
      <c r="I105" s="286">
        <f t="shared" si="13"/>
        <v>0</v>
      </c>
      <c r="J105" s="241"/>
      <c r="K105" s="230"/>
      <c r="M105">
        <f t="shared" si="9"/>
        <v>0</v>
      </c>
      <c r="N105" s="301"/>
      <c r="O105" s="301"/>
    </row>
    <row r="106" customFormat="1" hidden="1" spans="1:15">
      <c r="A106" s="284">
        <v>2011104</v>
      </c>
      <c r="B106" s="287" t="s">
        <v>217</v>
      </c>
      <c r="C106" s="241">
        <v>0</v>
      </c>
      <c r="D106" s="286">
        <v>0</v>
      </c>
      <c r="E106" s="241">
        <v>0</v>
      </c>
      <c r="F106" s="228"/>
      <c r="G106" s="229"/>
      <c r="H106" s="230"/>
      <c r="I106" s="286">
        <f t="shared" si="13"/>
        <v>0</v>
      </c>
      <c r="J106" s="241"/>
      <c r="K106" s="230"/>
      <c r="M106">
        <f t="shared" si="9"/>
        <v>0</v>
      </c>
      <c r="N106" s="301"/>
      <c r="O106" s="301"/>
    </row>
    <row r="107" customFormat="1" hidden="1" spans="1:15">
      <c r="A107" s="284">
        <v>2011105</v>
      </c>
      <c r="B107" s="287" t="s">
        <v>218</v>
      </c>
      <c r="C107" s="241">
        <v>0</v>
      </c>
      <c r="D107" s="292">
        <v>0</v>
      </c>
      <c r="E107" s="241">
        <v>0</v>
      </c>
      <c r="F107" s="228"/>
      <c r="G107" s="229"/>
      <c r="H107" s="230"/>
      <c r="I107" s="286">
        <f t="shared" si="13"/>
        <v>0</v>
      </c>
      <c r="J107" s="241"/>
      <c r="K107" s="230"/>
      <c r="M107">
        <f t="shared" si="9"/>
        <v>0</v>
      </c>
      <c r="N107" s="301"/>
      <c r="O107" s="301"/>
    </row>
    <row r="108" customFormat="1" hidden="1" spans="1:15">
      <c r="A108" s="284">
        <v>2011106</v>
      </c>
      <c r="B108" s="287" t="s">
        <v>219</v>
      </c>
      <c r="C108" s="241">
        <v>0</v>
      </c>
      <c r="D108" s="292">
        <v>0</v>
      </c>
      <c r="E108" s="241">
        <v>0</v>
      </c>
      <c r="F108" s="228"/>
      <c r="G108" s="229"/>
      <c r="H108" s="230"/>
      <c r="I108" s="286">
        <f t="shared" si="13"/>
        <v>0</v>
      </c>
      <c r="J108" s="241"/>
      <c r="K108" s="230"/>
      <c r="M108">
        <f t="shared" si="9"/>
        <v>0</v>
      </c>
      <c r="N108" s="301"/>
      <c r="O108" s="301"/>
    </row>
    <row r="109" customFormat="1" hidden="1" spans="1:15">
      <c r="A109" s="284">
        <v>2011150</v>
      </c>
      <c r="B109" s="285" t="s">
        <v>166</v>
      </c>
      <c r="C109" s="241">
        <v>0</v>
      </c>
      <c r="D109" s="292">
        <v>0</v>
      </c>
      <c r="E109" s="241">
        <v>0</v>
      </c>
      <c r="F109" s="228"/>
      <c r="G109" s="229"/>
      <c r="H109" s="230"/>
      <c r="I109" s="286">
        <f t="shared" si="13"/>
        <v>0</v>
      </c>
      <c r="J109" s="241"/>
      <c r="K109" s="230"/>
      <c r="M109">
        <f t="shared" si="9"/>
        <v>0</v>
      </c>
      <c r="N109" s="301"/>
      <c r="O109" s="301"/>
    </row>
    <row r="110" customFormat="1" hidden="1" spans="1:15">
      <c r="A110" s="284">
        <v>2011199</v>
      </c>
      <c r="B110" s="285" t="s">
        <v>220</v>
      </c>
      <c r="C110" s="241">
        <v>4</v>
      </c>
      <c r="D110" s="292">
        <v>-1</v>
      </c>
      <c r="E110" s="241">
        <v>41</v>
      </c>
      <c r="F110" s="228"/>
      <c r="G110" s="229"/>
      <c r="H110" s="230"/>
      <c r="I110" s="286">
        <f t="shared" si="13"/>
        <v>0</v>
      </c>
      <c r="J110" s="241"/>
      <c r="K110" s="230"/>
      <c r="M110">
        <f t="shared" si="9"/>
        <v>0</v>
      </c>
      <c r="N110" s="301"/>
      <c r="O110" s="301"/>
    </row>
    <row r="111" customFormat="1" hidden="1" spans="1:15">
      <c r="A111" s="278">
        <v>20113</v>
      </c>
      <c r="B111" s="307" t="s">
        <v>221</v>
      </c>
      <c r="C111" s="305"/>
      <c r="D111" s="306"/>
      <c r="E111" s="305"/>
      <c r="F111" s="282"/>
      <c r="G111" s="280">
        <f>E111-C111</f>
        <v>0</v>
      </c>
      <c r="H111" s="283"/>
      <c r="I111" s="306"/>
      <c r="J111" s="304">
        <f>I111-D111</f>
        <v>0</v>
      </c>
      <c r="K111" s="283"/>
      <c r="M111">
        <f t="shared" si="9"/>
        <v>0</v>
      </c>
      <c r="N111" s="301"/>
      <c r="O111" s="301"/>
    </row>
    <row r="112" customFormat="1" hidden="1" spans="1:15">
      <c r="A112" s="284">
        <v>2011301</v>
      </c>
      <c r="B112" s="285" t="s">
        <v>157</v>
      </c>
      <c r="C112" s="241"/>
      <c r="D112" s="292">
        <v>0</v>
      </c>
      <c r="E112" s="241"/>
      <c r="F112" s="228"/>
      <c r="G112" s="229"/>
      <c r="H112" s="230"/>
      <c r="I112" s="286">
        <f t="shared" ref="I112:I121" si="14">M112+P112+Q112</f>
        <v>0</v>
      </c>
      <c r="J112" s="241"/>
      <c r="K112" s="230"/>
      <c r="M112">
        <f t="shared" si="9"/>
        <v>0</v>
      </c>
      <c r="N112" s="301"/>
      <c r="O112" s="301"/>
    </row>
    <row r="113" customFormat="1" hidden="1" spans="1:15">
      <c r="A113" s="284">
        <v>2011302</v>
      </c>
      <c r="B113" s="285" t="s">
        <v>158</v>
      </c>
      <c r="C113" s="241"/>
      <c r="D113" s="292">
        <v>0</v>
      </c>
      <c r="E113" s="241"/>
      <c r="F113" s="228"/>
      <c r="G113" s="229"/>
      <c r="H113" s="230"/>
      <c r="I113" s="286">
        <f t="shared" si="14"/>
        <v>0</v>
      </c>
      <c r="J113" s="241"/>
      <c r="K113" s="230"/>
      <c r="M113">
        <f t="shared" si="9"/>
        <v>0</v>
      </c>
      <c r="N113" s="301"/>
      <c r="O113" s="301"/>
    </row>
    <row r="114" customFormat="1" hidden="1" spans="1:15">
      <c r="A114" s="284">
        <v>2011303</v>
      </c>
      <c r="B114" s="285" t="s">
        <v>159</v>
      </c>
      <c r="C114" s="241"/>
      <c r="D114" s="292">
        <v>0</v>
      </c>
      <c r="E114" s="241"/>
      <c r="F114" s="228"/>
      <c r="G114" s="241"/>
      <c r="H114" s="230"/>
      <c r="I114" s="286">
        <f t="shared" si="14"/>
        <v>0</v>
      </c>
      <c r="J114" s="241"/>
      <c r="K114" s="230"/>
      <c r="M114">
        <f t="shared" si="9"/>
        <v>0</v>
      </c>
      <c r="N114" s="301"/>
      <c r="O114" s="301"/>
    </row>
    <row r="115" customFormat="1" hidden="1" spans="1:15">
      <c r="A115" s="284">
        <v>2011304</v>
      </c>
      <c r="B115" s="287" t="s">
        <v>222</v>
      </c>
      <c r="C115" s="241"/>
      <c r="D115" s="292">
        <v>0</v>
      </c>
      <c r="E115" s="241"/>
      <c r="F115" s="228"/>
      <c r="G115" s="241"/>
      <c r="H115" s="230"/>
      <c r="I115" s="286">
        <f t="shared" si="14"/>
        <v>0</v>
      </c>
      <c r="J115" s="241"/>
      <c r="K115" s="230"/>
      <c r="M115">
        <f t="shared" si="9"/>
        <v>0</v>
      </c>
      <c r="N115" s="301"/>
      <c r="O115" s="301"/>
    </row>
    <row r="116" customFormat="1" hidden="1" spans="1:15">
      <c r="A116" s="284">
        <v>2011305</v>
      </c>
      <c r="B116" s="287" t="s">
        <v>223</v>
      </c>
      <c r="C116" s="241"/>
      <c r="D116" s="292">
        <v>0</v>
      </c>
      <c r="E116" s="241"/>
      <c r="F116" s="228"/>
      <c r="G116" s="241"/>
      <c r="H116" s="230"/>
      <c r="I116" s="286">
        <f t="shared" si="14"/>
        <v>0</v>
      </c>
      <c r="J116" s="241"/>
      <c r="K116" s="230"/>
      <c r="M116">
        <f t="shared" si="9"/>
        <v>0</v>
      </c>
      <c r="N116" s="301"/>
      <c r="O116" s="301"/>
    </row>
    <row r="117" customFormat="1" hidden="1" spans="1:15">
      <c r="A117" s="284">
        <v>2011306</v>
      </c>
      <c r="B117" s="287" t="s">
        <v>224</v>
      </c>
      <c r="C117" s="241"/>
      <c r="D117" s="292">
        <v>0</v>
      </c>
      <c r="E117" s="241"/>
      <c r="F117" s="228"/>
      <c r="G117" s="241"/>
      <c r="H117" s="230"/>
      <c r="I117" s="286">
        <f t="shared" si="14"/>
        <v>0</v>
      </c>
      <c r="J117" s="241"/>
      <c r="K117" s="230"/>
      <c r="M117">
        <f t="shared" si="9"/>
        <v>0</v>
      </c>
      <c r="N117" s="301"/>
      <c r="O117" s="301"/>
    </row>
    <row r="118" customFormat="1" hidden="1" spans="1:15">
      <c r="A118" s="284">
        <v>2011307</v>
      </c>
      <c r="B118" s="285" t="s">
        <v>225</v>
      </c>
      <c r="C118" s="241"/>
      <c r="D118" s="292">
        <v>0</v>
      </c>
      <c r="E118" s="241"/>
      <c r="F118" s="228"/>
      <c r="G118" s="241"/>
      <c r="H118" s="230"/>
      <c r="I118" s="286">
        <f t="shared" si="14"/>
        <v>0</v>
      </c>
      <c r="J118" s="241"/>
      <c r="K118" s="230"/>
      <c r="M118">
        <f t="shared" si="9"/>
        <v>0</v>
      </c>
      <c r="N118" s="301"/>
      <c r="O118" s="301"/>
    </row>
    <row r="119" customFormat="1" hidden="1" spans="1:15">
      <c r="A119" s="284">
        <v>2011308</v>
      </c>
      <c r="B119" s="285" t="s">
        <v>226</v>
      </c>
      <c r="C119" s="241"/>
      <c r="D119" s="292">
        <v>0</v>
      </c>
      <c r="E119" s="241"/>
      <c r="F119" s="228"/>
      <c r="G119" s="229"/>
      <c r="H119" s="230"/>
      <c r="I119" s="286">
        <f t="shared" si="14"/>
        <v>0</v>
      </c>
      <c r="J119" s="241"/>
      <c r="K119" s="230"/>
      <c r="M119">
        <f t="shared" si="9"/>
        <v>0</v>
      </c>
      <c r="N119" s="301"/>
      <c r="O119" s="301"/>
    </row>
    <row r="120" customFormat="1" hidden="1" spans="1:15">
      <c r="A120" s="284">
        <v>2011350</v>
      </c>
      <c r="B120" s="285" t="s">
        <v>166</v>
      </c>
      <c r="C120" s="241"/>
      <c r="D120" s="292">
        <v>0</v>
      </c>
      <c r="E120" s="241"/>
      <c r="F120" s="228"/>
      <c r="G120" s="229"/>
      <c r="H120" s="230"/>
      <c r="I120" s="286">
        <f t="shared" si="14"/>
        <v>0</v>
      </c>
      <c r="J120" s="241"/>
      <c r="K120" s="230"/>
      <c r="M120">
        <f t="shared" si="9"/>
        <v>0</v>
      </c>
      <c r="N120" s="301"/>
      <c r="O120" s="301"/>
    </row>
    <row r="121" customFormat="1" hidden="1" spans="1:15">
      <c r="A121" s="284">
        <v>2011399</v>
      </c>
      <c r="B121" s="287" t="s">
        <v>227</v>
      </c>
      <c r="C121" s="241"/>
      <c r="D121" s="292">
        <v>0</v>
      </c>
      <c r="E121" s="241"/>
      <c r="F121" s="228"/>
      <c r="G121" s="229"/>
      <c r="H121" s="230"/>
      <c r="I121" s="286">
        <f t="shared" si="14"/>
        <v>0</v>
      </c>
      <c r="J121" s="241"/>
      <c r="K121" s="230"/>
      <c r="M121">
        <f t="shared" si="9"/>
        <v>0</v>
      </c>
      <c r="N121" s="301"/>
      <c r="O121" s="301"/>
    </row>
    <row r="122" customFormat="1" hidden="1" spans="1:15">
      <c r="A122" s="278">
        <v>20114</v>
      </c>
      <c r="B122" s="295" t="s">
        <v>228</v>
      </c>
      <c r="C122" s="305"/>
      <c r="D122" s="306"/>
      <c r="E122" s="305"/>
      <c r="F122" s="282"/>
      <c r="G122" s="280"/>
      <c r="H122" s="283"/>
      <c r="I122" s="306"/>
      <c r="J122" s="304"/>
      <c r="K122" s="283"/>
      <c r="M122">
        <f t="shared" si="9"/>
        <v>0</v>
      </c>
      <c r="N122" s="301"/>
      <c r="O122" s="301"/>
    </row>
    <row r="123" customFormat="1" hidden="1" spans="1:15">
      <c r="A123" s="284">
        <v>2011401</v>
      </c>
      <c r="B123" s="287" t="s">
        <v>157</v>
      </c>
      <c r="C123" s="241"/>
      <c r="D123" s="286">
        <v>0</v>
      </c>
      <c r="E123" s="241"/>
      <c r="F123" s="228"/>
      <c r="G123" s="241"/>
      <c r="H123" s="230"/>
      <c r="I123" s="286">
        <f t="shared" ref="I123:I133" si="15">M123+P123+Q123</f>
        <v>0</v>
      </c>
      <c r="J123" s="241">
        <v>0</v>
      </c>
      <c r="K123" s="230">
        <v>0</v>
      </c>
      <c r="M123">
        <f t="shared" si="9"/>
        <v>0</v>
      </c>
      <c r="N123" s="301"/>
      <c r="O123" s="301"/>
    </row>
    <row r="124" customFormat="1" hidden="1" spans="1:15">
      <c r="A124" s="284">
        <v>2011402</v>
      </c>
      <c r="B124" s="288" t="s">
        <v>158</v>
      </c>
      <c r="C124" s="241"/>
      <c r="D124" s="286">
        <v>0</v>
      </c>
      <c r="E124" s="241"/>
      <c r="F124" s="228"/>
      <c r="G124" s="241"/>
      <c r="H124" s="230"/>
      <c r="I124" s="286">
        <f t="shared" si="15"/>
        <v>0</v>
      </c>
      <c r="J124" s="241">
        <v>0</v>
      </c>
      <c r="K124" s="230">
        <v>0</v>
      </c>
      <c r="M124">
        <f t="shared" si="9"/>
        <v>0</v>
      </c>
      <c r="N124" s="301"/>
      <c r="O124" s="301"/>
    </row>
    <row r="125" customFormat="1" hidden="1" spans="1:15">
      <c r="A125" s="284">
        <v>2011403</v>
      </c>
      <c r="B125" s="285" t="s">
        <v>159</v>
      </c>
      <c r="C125" s="241"/>
      <c r="D125" s="286">
        <v>0</v>
      </c>
      <c r="E125" s="241"/>
      <c r="F125" s="228"/>
      <c r="G125" s="241"/>
      <c r="H125" s="230"/>
      <c r="I125" s="286">
        <f t="shared" si="15"/>
        <v>0</v>
      </c>
      <c r="J125" s="241">
        <v>0</v>
      </c>
      <c r="K125" s="230">
        <v>0</v>
      </c>
      <c r="M125">
        <f t="shared" si="9"/>
        <v>0</v>
      </c>
      <c r="N125" s="301"/>
      <c r="O125" s="301"/>
    </row>
    <row r="126" customFormat="1" hidden="1" spans="1:15">
      <c r="A126" s="284">
        <v>2011404</v>
      </c>
      <c r="B126" s="285" t="s">
        <v>229</v>
      </c>
      <c r="C126" s="241"/>
      <c r="D126" s="286">
        <v>0</v>
      </c>
      <c r="E126" s="241"/>
      <c r="F126" s="228"/>
      <c r="G126" s="241"/>
      <c r="H126" s="230"/>
      <c r="I126" s="286">
        <f t="shared" si="15"/>
        <v>0</v>
      </c>
      <c r="J126" s="241">
        <v>0</v>
      </c>
      <c r="K126" s="230">
        <v>0</v>
      </c>
      <c r="M126">
        <f t="shared" si="9"/>
        <v>0</v>
      </c>
      <c r="N126" s="301"/>
      <c r="O126" s="301"/>
    </row>
    <row r="127" customFormat="1" hidden="1" spans="1:15">
      <c r="A127" s="284">
        <v>2011405</v>
      </c>
      <c r="B127" s="285" t="s">
        <v>230</v>
      </c>
      <c r="C127" s="241"/>
      <c r="D127" s="286">
        <v>0</v>
      </c>
      <c r="E127" s="241"/>
      <c r="F127" s="228"/>
      <c r="G127" s="241"/>
      <c r="H127" s="230"/>
      <c r="I127" s="286">
        <f t="shared" si="15"/>
        <v>0</v>
      </c>
      <c r="J127" s="241">
        <v>0</v>
      </c>
      <c r="K127" s="230">
        <v>0</v>
      </c>
      <c r="M127">
        <f t="shared" si="9"/>
        <v>0</v>
      </c>
      <c r="N127" s="301"/>
      <c r="O127" s="301"/>
    </row>
    <row r="128" customFormat="1" hidden="1" spans="1:15">
      <c r="A128" s="284">
        <v>2011408</v>
      </c>
      <c r="B128" s="287" t="s">
        <v>231</v>
      </c>
      <c r="C128" s="241"/>
      <c r="D128" s="286">
        <v>0</v>
      </c>
      <c r="E128" s="241"/>
      <c r="F128" s="228"/>
      <c r="G128" s="241"/>
      <c r="H128" s="230"/>
      <c r="I128" s="286">
        <f t="shared" si="15"/>
        <v>0</v>
      </c>
      <c r="J128" s="241">
        <v>0</v>
      </c>
      <c r="K128" s="230">
        <v>0</v>
      </c>
      <c r="M128">
        <f t="shared" si="9"/>
        <v>0</v>
      </c>
      <c r="N128" s="301"/>
      <c r="O128" s="301"/>
    </row>
    <row r="129" customFormat="1" hidden="1" spans="1:15">
      <c r="A129" s="284">
        <v>2011409</v>
      </c>
      <c r="B129" s="285" t="s">
        <v>232</v>
      </c>
      <c r="C129" s="241"/>
      <c r="D129" s="286">
        <v>0</v>
      </c>
      <c r="E129" s="241"/>
      <c r="F129" s="228"/>
      <c r="G129" s="241"/>
      <c r="H129" s="230"/>
      <c r="I129" s="286">
        <f t="shared" si="15"/>
        <v>0</v>
      </c>
      <c r="J129" s="241">
        <v>0</v>
      </c>
      <c r="K129" s="230">
        <v>0</v>
      </c>
      <c r="M129">
        <f t="shared" si="9"/>
        <v>0</v>
      </c>
      <c r="N129" s="301"/>
      <c r="O129" s="301"/>
    </row>
    <row r="130" customFormat="1" hidden="1" spans="1:15">
      <c r="A130" s="284">
        <v>2011410</v>
      </c>
      <c r="B130" s="287" t="s">
        <v>233</v>
      </c>
      <c r="C130" s="241"/>
      <c r="D130" s="286">
        <v>0</v>
      </c>
      <c r="E130" s="241"/>
      <c r="F130" s="228"/>
      <c r="G130" s="241"/>
      <c r="H130" s="230"/>
      <c r="I130" s="286">
        <f t="shared" si="15"/>
        <v>0</v>
      </c>
      <c r="J130" s="241">
        <v>0</v>
      </c>
      <c r="K130" s="230">
        <v>0</v>
      </c>
      <c r="M130">
        <f t="shared" si="9"/>
        <v>0</v>
      </c>
      <c r="N130" s="301"/>
      <c r="O130" s="301"/>
    </row>
    <row r="131" customFormat="1" hidden="1" spans="1:15">
      <c r="A131" s="284">
        <v>2011411</v>
      </c>
      <c r="B131" s="285" t="s">
        <v>234</v>
      </c>
      <c r="C131" s="241"/>
      <c r="D131" s="286">
        <v>0</v>
      </c>
      <c r="E131" s="241"/>
      <c r="F131" s="228"/>
      <c r="G131" s="241"/>
      <c r="H131" s="230"/>
      <c r="I131" s="286">
        <f t="shared" si="15"/>
        <v>0</v>
      </c>
      <c r="J131" s="241">
        <v>0</v>
      </c>
      <c r="K131" s="230">
        <v>0</v>
      </c>
      <c r="M131">
        <f t="shared" si="9"/>
        <v>0</v>
      </c>
      <c r="N131" s="301"/>
      <c r="O131" s="301"/>
    </row>
    <row r="132" customFormat="1" hidden="1" spans="1:15">
      <c r="A132" s="284">
        <v>2011450</v>
      </c>
      <c r="B132" s="285" t="s">
        <v>166</v>
      </c>
      <c r="C132" s="241"/>
      <c r="D132" s="286">
        <v>0</v>
      </c>
      <c r="E132" s="241"/>
      <c r="F132" s="228"/>
      <c r="G132" s="241"/>
      <c r="H132" s="230"/>
      <c r="I132" s="286">
        <f t="shared" si="15"/>
        <v>0</v>
      </c>
      <c r="J132" s="241">
        <v>0</v>
      </c>
      <c r="K132" s="230">
        <v>0</v>
      </c>
      <c r="M132">
        <f t="shared" si="9"/>
        <v>0</v>
      </c>
      <c r="N132" s="301"/>
      <c r="O132" s="301"/>
    </row>
    <row r="133" customFormat="1" hidden="1" spans="1:15">
      <c r="A133" s="284">
        <v>2011499</v>
      </c>
      <c r="B133" s="285" t="s">
        <v>235</v>
      </c>
      <c r="C133" s="241"/>
      <c r="D133" s="286">
        <v>0</v>
      </c>
      <c r="E133" s="241"/>
      <c r="F133" s="228"/>
      <c r="G133" s="241"/>
      <c r="H133" s="230"/>
      <c r="I133" s="286">
        <f t="shared" si="15"/>
        <v>0</v>
      </c>
      <c r="J133" s="241">
        <v>0</v>
      </c>
      <c r="K133" s="230">
        <v>0</v>
      </c>
      <c r="M133">
        <f t="shared" si="9"/>
        <v>0</v>
      </c>
      <c r="N133" s="301"/>
      <c r="O133" s="301"/>
    </row>
    <row r="134" customFormat="1" hidden="1" spans="1:15">
      <c r="A134" s="278">
        <v>20123</v>
      </c>
      <c r="B134" s="279" t="s">
        <v>236</v>
      </c>
      <c r="C134" s="293">
        <f>SUM(C135:C140)</f>
        <v>0</v>
      </c>
      <c r="D134" s="294">
        <v>12</v>
      </c>
      <c r="E134" s="293">
        <f>SUM(E135:E140)</f>
        <v>17</v>
      </c>
      <c r="F134" s="282">
        <f>E134/D134*100</f>
        <v>141.666666666667</v>
      </c>
      <c r="G134" s="280">
        <f>E134-C134</f>
        <v>17</v>
      </c>
      <c r="H134" s="283" t="e">
        <f>(E134/C134-1)*100</f>
        <v>#DIV/0!</v>
      </c>
      <c r="I134" s="294">
        <f>SUM(I135:I140)</f>
        <v>0</v>
      </c>
      <c r="J134" s="304">
        <f>I134-D134</f>
        <v>-12</v>
      </c>
      <c r="K134" s="283">
        <f>(I134/D134-1)*100</f>
        <v>-100</v>
      </c>
      <c r="M134">
        <f t="shared" ref="M134:M197" si="16">N134+O134</f>
        <v>0</v>
      </c>
      <c r="N134" s="301"/>
      <c r="O134" s="301"/>
    </row>
    <row r="135" customFormat="1" hidden="1" spans="1:15">
      <c r="A135" s="284">
        <v>2012301</v>
      </c>
      <c r="B135" s="285" t="s">
        <v>157</v>
      </c>
      <c r="C135" s="241"/>
      <c r="D135" s="292">
        <v>0</v>
      </c>
      <c r="E135" s="241"/>
      <c r="F135" s="228"/>
      <c r="G135" s="229"/>
      <c r="H135" s="230"/>
      <c r="I135" s="286">
        <f t="shared" ref="I135:I140" si="17">M135+P135+Q135</f>
        <v>0</v>
      </c>
      <c r="J135" s="241"/>
      <c r="K135" s="230"/>
      <c r="M135">
        <f t="shared" si="16"/>
        <v>0</v>
      </c>
      <c r="N135" s="301"/>
      <c r="O135" s="301"/>
    </row>
    <row r="136" customFormat="1" hidden="1" spans="1:15">
      <c r="A136" s="284">
        <v>2012302</v>
      </c>
      <c r="B136" s="285" t="s">
        <v>158</v>
      </c>
      <c r="C136" s="241"/>
      <c r="D136" s="292">
        <v>0</v>
      </c>
      <c r="E136" s="241"/>
      <c r="F136" s="228"/>
      <c r="G136" s="308"/>
      <c r="H136" s="308"/>
      <c r="I136" s="286">
        <f t="shared" si="17"/>
        <v>0</v>
      </c>
      <c r="J136" s="241"/>
      <c r="K136" s="230"/>
      <c r="M136">
        <f t="shared" si="16"/>
        <v>0</v>
      </c>
      <c r="N136" s="301"/>
      <c r="O136" s="301"/>
    </row>
    <row r="137" customFormat="1" hidden="1" spans="1:15">
      <c r="A137" s="284">
        <v>2012303</v>
      </c>
      <c r="B137" s="287" t="s">
        <v>159</v>
      </c>
      <c r="C137" s="241"/>
      <c r="D137" s="292">
        <v>0</v>
      </c>
      <c r="E137" s="241"/>
      <c r="F137" s="228"/>
      <c r="G137" s="241"/>
      <c r="H137" s="230"/>
      <c r="I137" s="286">
        <f t="shared" si="17"/>
        <v>0</v>
      </c>
      <c r="J137" s="241"/>
      <c r="K137" s="230"/>
      <c r="M137">
        <f t="shared" si="16"/>
        <v>0</v>
      </c>
      <c r="N137" s="301"/>
      <c r="O137" s="301"/>
    </row>
    <row r="138" customFormat="1" hidden="1" spans="1:15">
      <c r="A138" s="284">
        <v>2012304</v>
      </c>
      <c r="B138" s="287" t="s">
        <v>237</v>
      </c>
      <c r="C138" s="241"/>
      <c r="D138" s="292">
        <v>0</v>
      </c>
      <c r="E138" s="241"/>
      <c r="F138" s="228"/>
      <c r="G138" s="229"/>
      <c r="H138" s="230"/>
      <c r="I138" s="286">
        <f t="shared" si="17"/>
        <v>0</v>
      </c>
      <c r="J138" s="241"/>
      <c r="K138" s="230"/>
      <c r="M138">
        <f t="shared" si="16"/>
        <v>0</v>
      </c>
      <c r="N138" s="301"/>
      <c r="O138" s="301"/>
    </row>
    <row r="139" customFormat="1" hidden="1" spans="1:15">
      <c r="A139" s="284">
        <v>2012350</v>
      </c>
      <c r="B139" s="287" t="s">
        <v>166</v>
      </c>
      <c r="C139" s="241"/>
      <c r="D139" s="292">
        <v>0</v>
      </c>
      <c r="E139" s="241"/>
      <c r="F139" s="228"/>
      <c r="G139" s="241"/>
      <c r="H139" s="230"/>
      <c r="I139" s="286">
        <f t="shared" si="17"/>
        <v>0</v>
      </c>
      <c r="J139" s="241"/>
      <c r="K139" s="230"/>
      <c r="M139">
        <f t="shared" si="16"/>
        <v>0</v>
      </c>
      <c r="N139" s="301"/>
      <c r="O139" s="301"/>
    </row>
    <row r="140" customFormat="1" hidden="1" spans="1:15">
      <c r="A140" s="284">
        <v>2012399</v>
      </c>
      <c r="B140" s="288" t="s">
        <v>238</v>
      </c>
      <c r="C140" s="241"/>
      <c r="D140" s="292">
        <v>12</v>
      </c>
      <c r="E140" s="241">
        <v>17</v>
      </c>
      <c r="F140" s="228"/>
      <c r="G140" s="229"/>
      <c r="H140" s="230"/>
      <c r="I140" s="286">
        <f t="shared" si="17"/>
        <v>0</v>
      </c>
      <c r="J140" s="241"/>
      <c r="K140" s="230"/>
      <c r="M140">
        <f t="shared" si="16"/>
        <v>0</v>
      </c>
      <c r="N140" s="301"/>
      <c r="O140" s="301"/>
    </row>
    <row r="141" customFormat="1" hidden="1" spans="1:15">
      <c r="A141" s="278">
        <v>20125</v>
      </c>
      <c r="B141" s="279" t="s">
        <v>239</v>
      </c>
      <c r="C141" s="280">
        <f>SUM(C142:C148)</f>
        <v>29</v>
      </c>
      <c r="D141" s="281">
        <v>33</v>
      </c>
      <c r="E141" s="280">
        <f>SUM(E142:E148)</f>
        <v>47</v>
      </c>
      <c r="F141" s="282">
        <f>E141/D141*100</f>
        <v>142.424242424242</v>
      </c>
      <c r="G141" s="280">
        <f>E141-C141</f>
        <v>18</v>
      </c>
      <c r="H141" s="283">
        <f>(E141/C141-1)*100</f>
        <v>62.0689655172414</v>
      </c>
      <c r="I141" s="281">
        <f>SUM(I142:I148)</f>
        <v>46</v>
      </c>
      <c r="J141" s="304">
        <f>I141-D141</f>
        <v>13</v>
      </c>
      <c r="K141" s="283">
        <f>(I141/D141-1)*100</f>
        <v>39.3939393939394</v>
      </c>
      <c r="M141">
        <f t="shared" si="16"/>
        <v>0</v>
      </c>
      <c r="N141" s="301"/>
      <c r="O141" s="301"/>
    </row>
    <row r="142" customFormat="1" hidden="1" spans="1:15">
      <c r="A142" s="284">
        <v>2012501</v>
      </c>
      <c r="B142" s="285" t="s">
        <v>157</v>
      </c>
      <c r="C142" s="241">
        <v>28</v>
      </c>
      <c r="D142" s="292">
        <v>32</v>
      </c>
      <c r="E142" s="241">
        <v>46</v>
      </c>
      <c r="F142" s="228"/>
      <c r="G142" s="229"/>
      <c r="H142" s="230"/>
      <c r="I142" s="286">
        <f t="shared" ref="I142:I148" si="18">M142+P142+Q142</f>
        <v>46</v>
      </c>
      <c r="J142" s="241"/>
      <c r="K142" s="230"/>
      <c r="M142">
        <f t="shared" si="16"/>
        <v>46</v>
      </c>
      <c r="N142" s="301">
        <v>46</v>
      </c>
      <c r="O142" s="301"/>
    </row>
    <row r="143" customFormat="1" hidden="1" spans="1:15">
      <c r="A143" s="284">
        <v>2012502</v>
      </c>
      <c r="B143" s="287" t="s">
        <v>158</v>
      </c>
      <c r="C143" s="241">
        <v>1</v>
      </c>
      <c r="D143" s="292">
        <v>1</v>
      </c>
      <c r="E143" s="241">
        <v>1</v>
      </c>
      <c r="F143" s="228"/>
      <c r="G143" s="229"/>
      <c r="H143" s="230"/>
      <c r="I143" s="286">
        <f t="shared" si="18"/>
        <v>0</v>
      </c>
      <c r="J143" s="241"/>
      <c r="K143" s="230"/>
      <c r="M143">
        <f t="shared" si="16"/>
        <v>0</v>
      </c>
      <c r="N143" s="301"/>
      <c r="O143" s="301"/>
    </row>
    <row r="144" customFormat="1" hidden="1" spans="1:15">
      <c r="A144" s="284">
        <v>2012503</v>
      </c>
      <c r="B144" s="287" t="s">
        <v>159</v>
      </c>
      <c r="C144" s="241"/>
      <c r="D144" s="292">
        <v>0</v>
      </c>
      <c r="E144" s="241"/>
      <c r="F144" s="228"/>
      <c r="G144" s="229"/>
      <c r="H144" s="230"/>
      <c r="I144" s="286">
        <f t="shared" si="18"/>
        <v>0</v>
      </c>
      <c r="J144" s="241"/>
      <c r="K144" s="230"/>
      <c r="M144">
        <f t="shared" si="16"/>
        <v>0</v>
      </c>
      <c r="N144" s="301"/>
      <c r="O144" s="301"/>
    </row>
    <row r="145" customFormat="1" hidden="1" spans="1:15">
      <c r="A145" s="284">
        <v>2012504</v>
      </c>
      <c r="B145" s="287" t="s">
        <v>240</v>
      </c>
      <c r="C145" s="241"/>
      <c r="D145" s="292">
        <v>0</v>
      </c>
      <c r="E145" s="241"/>
      <c r="F145" s="228"/>
      <c r="G145" s="229"/>
      <c r="H145" s="230"/>
      <c r="I145" s="286">
        <f t="shared" si="18"/>
        <v>0</v>
      </c>
      <c r="J145" s="241"/>
      <c r="K145" s="230"/>
      <c r="M145">
        <f t="shared" si="16"/>
        <v>0</v>
      </c>
      <c r="N145" s="301"/>
      <c r="O145" s="301"/>
    </row>
    <row r="146" customFormat="1" hidden="1" spans="1:15">
      <c r="A146" s="284">
        <v>2012505</v>
      </c>
      <c r="B146" s="288" t="s">
        <v>241</v>
      </c>
      <c r="C146" s="241"/>
      <c r="D146" s="292">
        <v>0</v>
      </c>
      <c r="E146" s="241"/>
      <c r="F146" s="228"/>
      <c r="G146" s="229"/>
      <c r="H146" s="230"/>
      <c r="I146" s="286">
        <f t="shared" si="18"/>
        <v>0</v>
      </c>
      <c r="J146" s="241"/>
      <c r="K146" s="230"/>
      <c r="M146">
        <f t="shared" si="16"/>
        <v>0</v>
      </c>
      <c r="N146" s="301"/>
      <c r="O146" s="301"/>
    </row>
    <row r="147" customFormat="1" hidden="1" spans="1:15">
      <c r="A147" s="284">
        <v>2012550</v>
      </c>
      <c r="B147" s="285" t="s">
        <v>166</v>
      </c>
      <c r="C147" s="241"/>
      <c r="D147" s="292">
        <v>0</v>
      </c>
      <c r="E147" s="241"/>
      <c r="F147" s="228"/>
      <c r="G147" s="241"/>
      <c r="H147" s="230"/>
      <c r="I147" s="286">
        <f t="shared" si="18"/>
        <v>0</v>
      </c>
      <c r="J147" s="241"/>
      <c r="K147" s="230"/>
      <c r="M147">
        <f t="shared" si="16"/>
        <v>0</v>
      </c>
      <c r="N147" s="301"/>
      <c r="O147" s="301"/>
    </row>
    <row r="148" customFormat="1" hidden="1" spans="1:15">
      <c r="A148" s="284">
        <v>2012599</v>
      </c>
      <c r="B148" s="285" t="s">
        <v>242</v>
      </c>
      <c r="C148" s="241"/>
      <c r="D148" s="292">
        <v>0</v>
      </c>
      <c r="E148" s="241"/>
      <c r="F148" s="228">
        <v>0</v>
      </c>
      <c r="G148" s="241">
        <v>0</v>
      </c>
      <c r="H148" s="230">
        <v>0</v>
      </c>
      <c r="I148" s="286">
        <f t="shared" si="18"/>
        <v>0</v>
      </c>
      <c r="J148" s="241">
        <v>0</v>
      </c>
      <c r="K148" s="230">
        <v>0</v>
      </c>
      <c r="M148">
        <f t="shared" si="16"/>
        <v>0</v>
      </c>
      <c r="N148" s="301"/>
      <c r="O148" s="301"/>
    </row>
    <row r="149" customFormat="1" hidden="1" spans="1:15">
      <c r="A149" s="278">
        <v>20126</v>
      </c>
      <c r="B149" s="295" t="s">
        <v>243</v>
      </c>
      <c r="C149" s="309">
        <f>SUM(C150:C154)</f>
        <v>70</v>
      </c>
      <c r="D149" s="310">
        <v>67</v>
      </c>
      <c r="E149" s="309">
        <f>SUM(E150:E154)</f>
        <v>87</v>
      </c>
      <c r="F149" s="282">
        <f>E149/D149*100</f>
        <v>129.850746268657</v>
      </c>
      <c r="G149" s="280">
        <f>E149-C149</f>
        <v>17</v>
      </c>
      <c r="H149" s="283">
        <f>(E149/C149-1)*100</f>
        <v>24.2857142857143</v>
      </c>
      <c r="I149" s="310">
        <f>SUM(I150:I154)</f>
        <v>76</v>
      </c>
      <c r="J149" s="304">
        <f>I149-D149</f>
        <v>9</v>
      </c>
      <c r="K149" s="283">
        <f>(I149/D149-1)*100</f>
        <v>13.4328358208955</v>
      </c>
      <c r="M149">
        <f t="shared" si="16"/>
        <v>0</v>
      </c>
      <c r="N149" s="301"/>
      <c r="O149" s="301"/>
    </row>
    <row r="150" customFormat="1" hidden="1" spans="1:15">
      <c r="A150" s="284">
        <v>2012601</v>
      </c>
      <c r="B150" s="287" t="s">
        <v>157</v>
      </c>
      <c r="C150" s="241">
        <v>51</v>
      </c>
      <c r="D150" s="292">
        <v>60</v>
      </c>
      <c r="E150" s="241">
        <v>80</v>
      </c>
      <c r="F150" s="228"/>
      <c r="G150" s="229"/>
      <c r="H150" s="230"/>
      <c r="I150" s="286">
        <f t="shared" ref="I150:I154" si="19">M150+P150+Q150</f>
        <v>68</v>
      </c>
      <c r="J150" s="241"/>
      <c r="K150" s="230"/>
      <c r="M150">
        <f t="shared" si="16"/>
        <v>68</v>
      </c>
      <c r="N150" s="301">
        <v>68</v>
      </c>
      <c r="O150" s="301"/>
    </row>
    <row r="151" customFormat="1" hidden="1" spans="1:15">
      <c r="A151" s="284">
        <v>2012602</v>
      </c>
      <c r="B151" s="287" t="s">
        <v>158</v>
      </c>
      <c r="C151" s="241">
        <v>16</v>
      </c>
      <c r="D151" s="292">
        <v>0</v>
      </c>
      <c r="E151" s="241">
        <v>0</v>
      </c>
      <c r="F151" s="228"/>
      <c r="G151" s="241"/>
      <c r="H151" s="230"/>
      <c r="I151" s="286">
        <f t="shared" si="19"/>
        <v>8</v>
      </c>
      <c r="J151" s="241"/>
      <c r="K151" s="230"/>
      <c r="M151">
        <f t="shared" si="16"/>
        <v>8</v>
      </c>
      <c r="N151" s="301">
        <v>8</v>
      </c>
      <c r="O151" s="301"/>
    </row>
    <row r="152" customFormat="1" hidden="1" spans="1:15">
      <c r="A152" s="284">
        <v>2012603</v>
      </c>
      <c r="B152" s="285" t="s">
        <v>159</v>
      </c>
      <c r="C152" s="241">
        <v>0</v>
      </c>
      <c r="D152" s="292">
        <v>0</v>
      </c>
      <c r="E152" s="241">
        <v>0</v>
      </c>
      <c r="F152" s="228"/>
      <c r="G152" s="241"/>
      <c r="H152" s="230"/>
      <c r="I152" s="286">
        <f t="shared" si="19"/>
        <v>0</v>
      </c>
      <c r="J152" s="241"/>
      <c r="K152" s="230"/>
      <c r="M152">
        <f t="shared" si="16"/>
        <v>0</v>
      </c>
      <c r="N152" s="301"/>
      <c r="O152" s="301"/>
    </row>
    <row r="153" customFormat="1" hidden="1" spans="1:15">
      <c r="A153" s="284">
        <v>2012604</v>
      </c>
      <c r="B153" s="285" t="s">
        <v>244</v>
      </c>
      <c r="C153" s="241">
        <v>3</v>
      </c>
      <c r="D153" s="292">
        <v>7</v>
      </c>
      <c r="E153" s="241">
        <v>7</v>
      </c>
      <c r="F153" s="228"/>
      <c r="G153" s="229"/>
      <c r="H153" s="230"/>
      <c r="I153" s="286">
        <f t="shared" si="19"/>
        <v>0</v>
      </c>
      <c r="J153" s="241"/>
      <c r="K153" s="230"/>
      <c r="M153">
        <f t="shared" si="16"/>
        <v>0</v>
      </c>
      <c r="N153" s="301"/>
      <c r="O153" s="301"/>
    </row>
    <row r="154" customFormat="1" hidden="1" spans="1:15">
      <c r="A154" s="284">
        <v>2012699</v>
      </c>
      <c r="B154" s="285" t="s">
        <v>245</v>
      </c>
      <c r="C154" s="289"/>
      <c r="D154" s="292">
        <v>0</v>
      </c>
      <c r="E154" s="289"/>
      <c r="F154" s="228"/>
      <c r="G154" s="229"/>
      <c r="H154" s="230"/>
      <c r="I154" s="286">
        <f t="shared" si="19"/>
        <v>0</v>
      </c>
      <c r="J154" s="241"/>
      <c r="K154" s="230"/>
      <c r="M154">
        <f t="shared" si="16"/>
        <v>0</v>
      </c>
      <c r="N154" s="301"/>
      <c r="O154" s="301"/>
    </row>
    <row r="155" customFormat="1" hidden="1" spans="1:15">
      <c r="A155" s="278">
        <v>20128</v>
      </c>
      <c r="B155" s="295" t="s">
        <v>246</v>
      </c>
      <c r="C155" s="280">
        <f>SUM(C156:C161)</f>
        <v>73</v>
      </c>
      <c r="D155" s="281">
        <v>81</v>
      </c>
      <c r="E155" s="280">
        <f>SUM(E156:E161)</f>
        <v>77</v>
      </c>
      <c r="F155" s="282">
        <f>E155/D155*100</f>
        <v>95.0617283950617</v>
      </c>
      <c r="G155" s="280">
        <f>E155-C155</f>
        <v>4</v>
      </c>
      <c r="H155" s="283">
        <f>(E155/C155-1)*100</f>
        <v>5.47945205479452</v>
      </c>
      <c r="I155" s="281">
        <f>SUM(I156:I161)</f>
        <v>70</v>
      </c>
      <c r="J155" s="304">
        <f>I155-D155</f>
        <v>-11</v>
      </c>
      <c r="K155" s="283">
        <f>(I155/D155-1)*100</f>
        <v>-13.5802469135803</v>
      </c>
      <c r="M155">
        <f t="shared" si="16"/>
        <v>0</v>
      </c>
      <c r="N155" s="301"/>
      <c r="O155" s="301"/>
    </row>
    <row r="156" customFormat="1" hidden="1" spans="1:15">
      <c r="A156" s="284">
        <v>2012801</v>
      </c>
      <c r="B156" s="287" t="s">
        <v>157</v>
      </c>
      <c r="C156" s="241">
        <v>64</v>
      </c>
      <c r="D156" s="292">
        <v>72</v>
      </c>
      <c r="E156" s="241">
        <v>73</v>
      </c>
      <c r="F156" s="228"/>
      <c r="G156" s="229"/>
      <c r="H156" s="230"/>
      <c r="I156" s="286">
        <f t="shared" ref="I156:I161" si="20">M156+P156+Q156</f>
        <v>70</v>
      </c>
      <c r="J156" s="241"/>
      <c r="K156" s="230"/>
      <c r="M156">
        <f t="shared" si="16"/>
        <v>70</v>
      </c>
      <c r="N156" s="301">
        <v>70</v>
      </c>
      <c r="O156" s="301"/>
    </row>
    <row r="157" customFormat="1" hidden="1" spans="1:15">
      <c r="A157" s="284">
        <v>2012802</v>
      </c>
      <c r="B157" s="287" t="s">
        <v>158</v>
      </c>
      <c r="C157" s="241">
        <v>9</v>
      </c>
      <c r="D157" s="292">
        <v>9</v>
      </c>
      <c r="E157" s="241">
        <v>4</v>
      </c>
      <c r="F157" s="228"/>
      <c r="G157" s="241"/>
      <c r="H157" s="230"/>
      <c r="I157" s="286">
        <f t="shared" si="20"/>
        <v>0</v>
      </c>
      <c r="J157" s="241"/>
      <c r="K157" s="230"/>
      <c r="M157">
        <f t="shared" si="16"/>
        <v>0</v>
      </c>
      <c r="N157" s="301"/>
      <c r="O157" s="301"/>
    </row>
    <row r="158" customFormat="1" hidden="1" spans="1:15">
      <c r="A158" s="284">
        <v>2012803</v>
      </c>
      <c r="B158" s="288" t="s">
        <v>159</v>
      </c>
      <c r="C158" s="241"/>
      <c r="D158" s="292">
        <v>0</v>
      </c>
      <c r="E158" s="241"/>
      <c r="F158" s="228"/>
      <c r="G158" s="241"/>
      <c r="H158" s="230"/>
      <c r="I158" s="286">
        <f t="shared" si="20"/>
        <v>0</v>
      </c>
      <c r="J158" s="241"/>
      <c r="K158" s="230"/>
      <c r="M158">
        <f t="shared" si="16"/>
        <v>0</v>
      </c>
      <c r="N158" s="301"/>
      <c r="O158" s="301"/>
    </row>
    <row r="159" customFormat="1" hidden="1" spans="1:15">
      <c r="A159" s="284">
        <v>2012804</v>
      </c>
      <c r="B159" s="285" t="s">
        <v>171</v>
      </c>
      <c r="C159" s="241"/>
      <c r="D159" s="292">
        <v>0</v>
      </c>
      <c r="E159" s="241"/>
      <c r="F159" s="228"/>
      <c r="G159" s="229"/>
      <c r="H159" s="230"/>
      <c r="I159" s="286">
        <f t="shared" si="20"/>
        <v>0</v>
      </c>
      <c r="J159" s="241"/>
      <c r="K159" s="230"/>
      <c r="M159">
        <f t="shared" si="16"/>
        <v>0</v>
      </c>
      <c r="N159" s="301"/>
      <c r="O159" s="301"/>
    </row>
    <row r="160" customFormat="1" hidden="1" spans="1:15">
      <c r="A160" s="284">
        <v>2012850</v>
      </c>
      <c r="B160" s="285" t="s">
        <v>166</v>
      </c>
      <c r="C160" s="241"/>
      <c r="D160" s="292">
        <v>0</v>
      </c>
      <c r="E160" s="241"/>
      <c r="F160" s="228"/>
      <c r="G160" s="241"/>
      <c r="H160" s="230"/>
      <c r="I160" s="286">
        <f t="shared" si="20"/>
        <v>0</v>
      </c>
      <c r="J160" s="241"/>
      <c r="K160" s="230"/>
      <c r="M160">
        <f t="shared" si="16"/>
        <v>0</v>
      </c>
      <c r="N160" s="301"/>
      <c r="O160" s="301"/>
    </row>
    <row r="161" customFormat="1" hidden="1" spans="1:15">
      <c r="A161" s="284">
        <v>2012899</v>
      </c>
      <c r="B161" s="285" t="s">
        <v>247</v>
      </c>
      <c r="C161" s="241"/>
      <c r="D161" s="292">
        <v>0</v>
      </c>
      <c r="E161" s="241"/>
      <c r="F161" s="228"/>
      <c r="G161" s="229"/>
      <c r="H161" s="289"/>
      <c r="I161" s="286">
        <f t="shared" si="20"/>
        <v>0</v>
      </c>
      <c r="J161" s="241">
        <v>0</v>
      </c>
      <c r="K161" s="230">
        <v>0</v>
      </c>
      <c r="M161">
        <f t="shared" si="16"/>
        <v>0</v>
      </c>
      <c r="N161" s="301"/>
      <c r="O161" s="301"/>
    </row>
    <row r="162" customFormat="1" hidden="1" spans="1:15">
      <c r="A162" s="278">
        <v>20129</v>
      </c>
      <c r="B162" s="295" t="s">
        <v>248</v>
      </c>
      <c r="C162" s="280">
        <f>SUM(C163:C168)</f>
        <v>694</v>
      </c>
      <c r="D162" s="281">
        <v>224</v>
      </c>
      <c r="E162" s="280">
        <f>SUM(E163:E168)</f>
        <v>1093</v>
      </c>
      <c r="F162" s="282">
        <f>E162/D162*100</f>
        <v>487.946428571429</v>
      </c>
      <c r="G162" s="280">
        <f>E162-C162</f>
        <v>399</v>
      </c>
      <c r="H162" s="283">
        <f>(E162/C162-1)*100</f>
        <v>57.492795389049</v>
      </c>
      <c r="I162" s="281">
        <f>SUM(I163:I168)</f>
        <v>141</v>
      </c>
      <c r="J162" s="304">
        <f>I162-D162</f>
        <v>-83</v>
      </c>
      <c r="K162" s="283">
        <f>(I162/D162-1)*100</f>
        <v>-37.0535714285714</v>
      </c>
      <c r="M162">
        <f t="shared" si="16"/>
        <v>0</v>
      </c>
      <c r="N162" s="301"/>
      <c r="O162" s="301"/>
    </row>
    <row r="163" customFormat="1" hidden="1" spans="1:15">
      <c r="A163" s="284">
        <v>2012901</v>
      </c>
      <c r="B163" s="287" t="s">
        <v>157</v>
      </c>
      <c r="C163" s="241">
        <v>104</v>
      </c>
      <c r="D163" s="292">
        <v>113</v>
      </c>
      <c r="E163" s="241">
        <v>149</v>
      </c>
      <c r="F163" s="228"/>
      <c r="G163" s="229"/>
      <c r="H163" s="230"/>
      <c r="I163" s="286">
        <f t="shared" ref="I163:I168" si="21">M163+P163+Q163</f>
        <v>117</v>
      </c>
      <c r="J163" s="241"/>
      <c r="K163" s="230"/>
      <c r="M163">
        <f t="shared" si="16"/>
        <v>117</v>
      </c>
      <c r="N163" s="301">
        <v>117</v>
      </c>
      <c r="O163" s="301"/>
    </row>
    <row r="164" customFormat="1" hidden="1" spans="1:16">
      <c r="A164" s="284">
        <v>2012902</v>
      </c>
      <c r="B164" s="287" t="s">
        <v>158</v>
      </c>
      <c r="C164" s="241">
        <v>46</v>
      </c>
      <c r="D164" s="292">
        <v>63</v>
      </c>
      <c r="E164" s="241">
        <v>27</v>
      </c>
      <c r="F164" s="228"/>
      <c r="G164" s="229"/>
      <c r="H164" s="230"/>
      <c r="I164" s="286">
        <f t="shared" si="21"/>
        <v>2</v>
      </c>
      <c r="J164" s="241"/>
      <c r="K164" s="230"/>
      <c r="M164">
        <f t="shared" si="16"/>
        <v>0</v>
      </c>
      <c r="N164" s="301"/>
      <c r="O164" s="301"/>
      <c r="P164">
        <v>2</v>
      </c>
    </row>
    <row r="165" customFormat="1" hidden="1" spans="1:15">
      <c r="A165" s="284">
        <v>2012903</v>
      </c>
      <c r="B165" s="285" t="s">
        <v>159</v>
      </c>
      <c r="C165" s="241">
        <v>0</v>
      </c>
      <c r="D165" s="292">
        <v>0</v>
      </c>
      <c r="E165" s="241">
        <v>0</v>
      </c>
      <c r="F165" s="228"/>
      <c r="G165" s="241"/>
      <c r="H165" s="230"/>
      <c r="I165" s="286">
        <f t="shared" si="21"/>
        <v>0</v>
      </c>
      <c r="J165" s="241"/>
      <c r="K165" s="230"/>
      <c r="M165">
        <f t="shared" si="16"/>
        <v>0</v>
      </c>
      <c r="N165" s="301"/>
      <c r="O165" s="301"/>
    </row>
    <row r="166" customFormat="1" hidden="1" spans="1:16">
      <c r="A166" s="284">
        <v>2012906</v>
      </c>
      <c r="B166" s="285" t="s">
        <v>249</v>
      </c>
      <c r="C166" s="241">
        <v>544</v>
      </c>
      <c r="D166" s="292">
        <v>0</v>
      </c>
      <c r="E166" s="241">
        <v>871</v>
      </c>
      <c r="F166" s="228"/>
      <c r="G166" s="241"/>
      <c r="H166" s="230"/>
      <c r="I166" s="286">
        <f t="shared" si="21"/>
        <v>19</v>
      </c>
      <c r="J166" s="241"/>
      <c r="K166" s="230"/>
      <c r="M166">
        <f t="shared" si="16"/>
        <v>0</v>
      </c>
      <c r="N166" s="301"/>
      <c r="O166" s="301"/>
      <c r="P166">
        <v>19</v>
      </c>
    </row>
    <row r="167" customFormat="1" hidden="1" spans="1:15">
      <c r="A167" s="284">
        <v>2012950</v>
      </c>
      <c r="B167" s="287" t="s">
        <v>166</v>
      </c>
      <c r="C167" s="311"/>
      <c r="D167" s="292">
        <v>0</v>
      </c>
      <c r="E167" s="311">
        <v>0</v>
      </c>
      <c r="F167" s="228"/>
      <c r="G167" s="229"/>
      <c r="H167" s="230"/>
      <c r="I167" s="286">
        <f t="shared" si="21"/>
        <v>0</v>
      </c>
      <c r="J167" s="241"/>
      <c r="K167" s="230"/>
      <c r="M167">
        <f t="shared" si="16"/>
        <v>0</v>
      </c>
      <c r="N167" s="301"/>
      <c r="O167" s="301"/>
    </row>
    <row r="168" customFormat="1" hidden="1" spans="1:17">
      <c r="A168" s="284">
        <v>2012999</v>
      </c>
      <c r="B168" s="287" t="s">
        <v>250</v>
      </c>
      <c r="C168" s="311"/>
      <c r="D168" s="292">
        <v>48</v>
      </c>
      <c r="E168" s="311">
        <v>46</v>
      </c>
      <c r="F168" s="228"/>
      <c r="G168" s="229"/>
      <c r="H168" s="230"/>
      <c r="I168" s="286">
        <f t="shared" si="21"/>
        <v>3</v>
      </c>
      <c r="J168" s="241"/>
      <c r="K168" s="230"/>
      <c r="M168">
        <f t="shared" si="16"/>
        <v>0</v>
      </c>
      <c r="N168" s="301"/>
      <c r="O168" s="301"/>
      <c r="P168">
        <v>2</v>
      </c>
      <c r="Q168">
        <v>1</v>
      </c>
    </row>
    <row r="169" customFormat="1" hidden="1" spans="1:15">
      <c r="A169" s="278">
        <v>20131</v>
      </c>
      <c r="B169" s="295" t="s">
        <v>251</v>
      </c>
      <c r="C169" s="280">
        <f>SUM(C170:C175)</f>
        <v>4186</v>
      </c>
      <c r="D169" s="281">
        <v>636</v>
      </c>
      <c r="E169" s="280">
        <f>SUM(E170:E175)</f>
        <v>1009</v>
      </c>
      <c r="F169" s="282">
        <f>E169/D169*100</f>
        <v>158.647798742138</v>
      </c>
      <c r="G169" s="280">
        <f>E169-C169</f>
        <v>-3177</v>
      </c>
      <c r="H169" s="283">
        <f>(E169/C169-1)*100</f>
        <v>-75.8958432871476</v>
      </c>
      <c r="I169" s="281">
        <f>SUM(I170:I175)</f>
        <v>694</v>
      </c>
      <c r="J169" s="304">
        <f>I169-D169</f>
        <v>58</v>
      </c>
      <c r="K169" s="283">
        <f>(I169/D169-1)*100</f>
        <v>9.11949685534592</v>
      </c>
      <c r="M169">
        <f t="shared" si="16"/>
        <v>0</v>
      </c>
      <c r="N169" s="301"/>
      <c r="O169" s="301"/>
    </row>
    <row r="170" customFormat="1" hidden="1" spans="1:15">
      <c r="A170" s="284">
        <v>2013101</v>
      </c>
      <c r="B170" s="287" t="s">
        <v>157</v>
      </c>
      <c r="C170" s="311">
        <v>3979</v>
      </c>
      <c r="D170" s="292">
        <v>543</v>
      </c>
      <c r="E170" s="311">
        <v>752</v>
      </c>
      <c r="F170" s="228"/>
      <c r="G170" s="229"/>
      <c r="H170" s="230"/>
      <c r="I170" s="286">
        <f t="shared" ref="I170:I175" si="22">M170+P170+Q170</f>
        <v>661</v>
      </c>
      <c r="J170" s="241"/>
      <c r="K170" s="230"/>
      <c r="M170">
        <f t="shared" si="16"/>
        <v>661</v>
      </c>
      <c r="N170" s="301">
        <v>661</v>
      </c>
      <c r="O170" s="301"/>
    </row>
    <row r="171" customFormat="1" hidden="1" spans="1:15">
      <c r="A171" s="284">
        <v>2013102</v>
      </c>
      <c r="B171" s="285" t="s">
        <v>158</v>
      </c>
      <c r="C171" s="311">
        <v>127</v>
      </c>
      <c r="D171" s="292">
        <v>93</v>
      </c>
      <c r="E171" s="311">
        <v>151</v>
      </c>
      <c r="F171" s="228"/>
      <c r="G171" s="229"/>
      <c r="H171" s="230"/>
      <c r="I171" s="286">
        <f t="shared" si="22"/>
        <v>33</v>
      </c>
      <c r="J171" s="241"/>
      <c r="K171" s="230"/>
      <c r="M171">
        <f t="shared" si="16"/>
        <v>33</v>
      </c>
      <c r="N171" s="301">
        <v>33</v>
      </c>
      <c r="O171" s="301"/>
    </row>
    <row r="172" customFormat="1" hidden="1" spans="1:15">
      <c r="A172" s="284">
        <v>2013103</v>
      </c>
      <c r="B172" s="285" t="s">
        <v>159</v>
      </c>
      <c r="C172" s="311">
        <v>0</v>
      </c>
      <c r="D172" s="292">
        <v>0</v>
      </c>
      <c r="E172" s="311">
        <v>0</v>
      </c>
      <c r="F172" s="228"/>
      <c r="G172" s="229"/>
      <c r="H172" s="230"/>
      <c r="I172" s="286">
        <f t="shared" si="22"/>
        <v>0</v>
      </c>
      <c r="J172" s="241"/>
      <c r="K172" s="230"/>
      <c r="M172">
        <f t="shared" si="16"/>
        <v>0</v>
      </c>
      <c r="N172" s="301"/>
      <c r="O172" s="301"/>
    </row>
    <row r="173" customFormat="1" hidden="1" spans="1:15">
      <c r="A173" s="284">
        <v>2013105</v>
      </c>
      <c r="B173" s="285" t="s">
        <v>252</v>
      </c>
      <c r="C173" s="311">
        <v>0</v>
      </c>
      <c r="D173" s="292">
        <v>0</v>
      </c>
      <c r="E173" s="311">
        <v>0</v>
      </c>
      <c r="F173" s="228"/>
      <c r="G173" s="229"/>
      <c r="H173" s="230"/>
      <c r="I173" s="286">
        <f t="shared" si="22"/>
        <v>0</v>
      </c>
      <c r="J173" s="241"/>
      <c r="K173" s="230"/>
      <c r="M173">
        <f t="shared" si="16"/>
        <v>0</v>
      </c>
      <c r="N173" s="301"/>
      <c r="O173" s="301"/>
    </row>
    <row r="174" customFormat="1" hidden="1" spans="1:15">
      <c r="A174" s="284">
        <v>2013150</v>
      </c>
      <c r="B174" s="287" t="s">
        <v>166</v>
      </c>
      <c r="C174" s="311">
        <v>80</v>
      </c>
      <c r="D174" s="292">
        <v>0</v>
      </c>
      <c r="E174" s="311">
        <v>106</v>
      </c>
      <c r="F174" s="228"/>
      <c r="G174" s="241"/>
      <c r="H174" s="230"/>
      <c r="I174" s="286">
        <f t="shared" si="22"/>
        <v>0</v>
      </c>
      <c r="J174" s="241"/>
      <c r="K174" s="230"/>
      <c r="M174">
        <f t="shared" si="16"/>
        <v>0</v>
      </c>
      <c r="N174" s="301"/>
      <c r="O174" s="301"/>
    </row>
    <row r="175" customFormat="1" hidden="1" spans="1:15">
      <c r="A175" s="284">
        <v>9906</v>
      </c>
      <c r="B175" s="287" t="s">
        <v>253</v>
      </c>
      <c r="C175" s="311"/>
      <c r="D175" s="292">
        <v>0</v>
      </c>
      <c r="E175" s="311"/>
      <c r="F175" s="228"/>
      <c r="G175" s="229"/>
      <c r="H175" s="230"/>
      <c r="I175" s="286">
        <f t="shared" si="22"/>
        <v>0</v>
      </c>
      <c r="J175" s="241"/>
      <c r="K175" s="230"/>
      <c r="M175">
        <f t="shared" si="16"/>
        <v>0</v>
      </c>
      <c r="N175" s="301"/>
      <c r="O175" s="301"/>
    </row>
    <row r="176" customFormat="1" hidden="1" spans="1:15">
      <c r="A176" s="278">
        <v>20132</v>
      </c>
      <c r="B176" s="295" t="s">
        <v>254</v>
      </c>
      <c r="C176" s="280">
        <f>SUM(C177:C182)</f>
        <v>525</v>
      </c>
      <c r="D176" s="281">
        <v>1282</v>
      </c>
      <c r="E176" s="280">
        <f>SUM(E177:E182)</f>
        <v>645</v>
      </c>
      <c r="F176" s="282">
        <f>E176/D176*100</f>
        <v>50.3120124804992</v>
      </c>
      <c r="G176" s="280">
        <f>E176-C176</f>
        <v>120</v>
      </c>
      <c r="H176" s="283">
        <f>(E176/C176-1)*100</f>
        <v>22.8571428571429</v>
      </c>
      <c r="I176" s="281">
        <f>SUM(I177:I182)</f>
        <v>658</v>
      </c>
      <c r="J176" s="304">
        <f>I176-D176</f>
        <v>-624</v>
      </c>
      <c r="K176" s="283">
        <f>(I176/D176-1)*100</f>
        <v>-48.6739469578783</v>
      </c>
      <c r="M176">
        <f t="shared" si="16"/>
        <v>0</v>
      </c>
      <c r="N176" s="301"/>
      <c r="O176" s="301"/>
    </row>
    <row r="177" customFormat="1" hidden="1" spans="1:15">
      <c r="A177" s="284">
        <v>2013201</v>
      </c>
      <c r="B177" s="285" t="s">
        <v>157</v>
      </c>
      <c r="C177" s="311">
        <v>361</v>
      </c>
      <c r="D177" s="292">
        <v>362</v>
      </c>
      <c r="E177" s="311">
        <v>500</v>
      </c>
      <c r="F177" s="228"/>
      <c r="G177" s="229"/>
      <c r="H177" s="230"/>
      <c r="I177" s="286">
        <f t="shared" ref="I177:I182" si="23">M177+P177+Q177</f>
        <v>411</v>
      </c>
      <c r="J177" s="241"/>
      <c r="K177" s="230"/>
      <c r="M177" s="208">
        <f t="shared" si="16"/>
        <v>411</v>
      </c>
      <c r="N177" s="301">
        <v>411</v>
      </c>
      <c r="O177" s="301"/>
    </row>
    <row r="178" customFormat="1" hidden="1" spans="1:16">
      <c r="A178" s="284">
        <v>2013202</v>
      </c>
      <c r="B178" s="285" t="s">
        <v>158</v>
      </c>
      <c r="C178" s="311">
        <v>161</v>
      </c>
      <c r="D178" s="292">
        <v>915</v>
      </c>
      <c r="E178" s="311">
        <v>117</v>
      </c>
      <c r="F178" s="228"/>
      <c r="G178" s="229"/>
      <c r="H178" s="230"/>
      <c r="I178" s="286">
        <f t="shared" si="23"/>
        <v>247</v>
      </c>
      <c r="J178" s="241"/>
      <c r="K178" s="230"/>
      <c r="M178" s="208">
        <f t="shared" si="16"/>
        <v>189</v>
      </c>
      <c r="N178" s="301">
        <v>189</v>
      </c>
      <c r="O178" s="301"/>
      <c r="P178">
        <v>58</v>
      </c>
    </row>
    <row r="179" customFormat="1" hidden="1" spans="1:15">
      <c r="A179" s="284">
        <v>2013203</v>
      </c>
      <c r="B179" s="285" t="s">
        <v>159</v>
      </c>
      <c r="C179" s="311">
        <v>0</v>
      </c>
      <c r="D179" s="292">
        <v>0</v>
      </c>
      <c r="E179" s="311">
        <v>0</v>
      </c>
      <c r="F179" s="228"/>
      <c r="G179" s="241"/>
      <c r="H179" s="230"/>
      <c r="I179" s="286">
        <f t="shared" si="23"/>
        <v>0</v>
      </c>
      <c r="J179" s="241"/>
      <c r="K179" s="230"/>
      <c r="M179" s="208">
        <f t="shared" si="16"/>
        <v>0</v>
      </c>
      <c r="N179" s="301"/>
      <c r="O179" s="301"/>
    </row>
    <row r="180" customFormat="1" hidden="1" spans="1:15">
      <c r="A180" s="284">
        <v>2013204</v>
      </c>
      <c r="B180" s="285" t="s">
        <v>255</v>
      </c>
      <c r="C180" s="311">
        <v>3</v>
      </c>
      <c r="D180" s="292">
        <v>5</v>
      </c>
      <c r="E180" s="311">
        <v>1</v>
      </c>
      <c r="F180" s="228"/>
      <c r="G180" s="241"/>
      <c r="H180" s="230"/>
      <c r="I180" s="286">
        <f t="shared" si="23"/>
        <v>0</v>
      </c>
      <c r="J180" s="241"/>
      <c r="K180" s="230"/>
      <c r="M180" s="208">
        <f t="shared" si="16"/>
        <v>0</v>
      </c>
      <c r="N180" s="301"/>
      <c r="O180" s="301"/>
    </row>
    <row r="181" customFormat="1" hidden="1" spans="1:15">
      <c r="A181" s="284">
        <v>2013250</v>
      </c>
      <c r="B181" s="287" t="s">
        <v>166</v>
      </c>
      <c r="C181" s="311"/>
      <c r="D181" s="292">
        <v>0</v>
      </c>
      <c r="E181" s="311">
        <v>0</v>
      </c>
      <c r="F181" s="228"/>
      <c r="G181" s="229"/>
      <c r="H181" s="230"/>
      <c r="I181" s="286">
        <f t="shared" si="23"/>
        <v>0</v>
      </c>
      <c r="J181" s="241"/>
      <c r="K181" s="230"/>
      <c r="M181">
        <f t="shared" si="16"/>
        <v>0</v>
      </c>
      <c r="N181" s="301"/>
      <c r="O181" s="301"/>
    </row>
    <row r="182" customFormat="1" hidden="1" spans="1:15">
      <c r="A182" s="284">
        <v>2013299</v>
      </c>
      <c r="B182" s="287" t="s">
        <v>256</v>
      </c>
      <c r="C182" s="311"/>
      <c r="D182" s="292">
        <v>0</v>
      </c>
      <c r="E182" s="311">
        <v>27</v>
      </c>
      <c r="F182" s="228"/>
      <c r="G182" s="229"/>
      <c r="H182" s="230"/>
      <c r="I182" s="286">
        <f t="shared" si="23"/>
        <v>0</v>
      </c>
      <c r="J182" s="241"/>
      <c r="K182" s="230"/>
      <c r="M182">
        <f t="shared" si="16"/>
        <v>0</v>
      </c>
      <c r="N182" s="301"/>
      <c r="O182" s="301"/>
    </row>
    <row r="183" customFormat="1" hidden="1" spans="1:15">
      <c r="A183" s="278">
        <v>20133</v>
      </c>
      <c r="B183" s="295" t="s">
        <v>257</v>
      </c>
      <c r="C183" s="280">
        <f>SUM(C184:C189)</f>
        <v>550</v>
      </c>
      <c r="D183" s="281">
        <v>333</v>
      </c>
      <c r="E183" s="280">
        <f>SUM(E184:E189)</f>
        <v>602</v>
      </c>
      <c r="F183" s="282">
        <f>E183/D183*100</f>
        <v>180.780780780781</v>
      </c>
      <c r="G183" s="280">
        <f>E183-C183</f>
        <v>52</v>
      </c>
      <c r="H183" s="283">
        <f>(E183/C183-1)*100</f>
        <v>9.45454545454545</v>
      </c>
      <c r="I183" s="281">
        <f>SUM(I184:I189)</f>
        <v>255</v>
      </c>
      <c r="J183" s="304">
        <f>I183-D183</f>
        <v>-78</v>
      </c>
      <c r="K183" s="283">
        <f>(I183/D183-1)*100</f>
        <v>-23.4234234234234</v>
      </c>
      <c r="M183">
        <f t="shared" si="16"/>
        <v>0</v>
      </c>
      <c r="N183" s="301"/>
      <c r="O183" s="301"/>
    </row>
    <row r="184" customFormat="1" hidden="1" spans="1:15">
      <c r="A184" s="284">
        <v>2013301</v>
      </c>
      <c r="B184" s="288" t="s">
        <v>157</v>
      </c>
      <c r="C184" s="241">
        <v>200</v>
      </c>
      <c r="D184" s="292">
        <v>192</v>
      </c>
      <c r="E184" s="241">
        <v>264</v>
      </c>
      <c r="F184" s="228"/>
      <c r="G184" s="229"/>
      <c r="H184" s="230"/>
      <c r="I184" s="286">
        <f t="shared" ref="I184:I186" si="24">M184+P184+Q184</f>
        <v>243</v>
      </c>
      <c r="J184" s="241"/>
      <c r="K184" s="230"/>
      <c r="M184">
        <f t="shared" si="16"/>
        <v>243</v>
      </c>
      <c r="N184" s="301">
        <v>243</v>
      </c>
      <c r="O184" s="301"/>
    </row>
    <row r="185" customFormat="1" hidden="1" spans="1:15">
      <c r="A185" s="284">
        <v>2013302</v>
      </c>
      <c r="B185" s="285" t="s">
        <v>158</v>
      </c>
      <c r="C185" s="241">
        <v>350</v>
      </c>
      <c r="D185" s="292">
        <v>141</v>
      </c>
      <c r="E185" s="241">
        <v>338</v>
      </c>
      <c r="F185" s="228"/>
      <c r="G185" s="229"/>
      <c r="H185" s="230"/>
      <c r="I185" s="286">
        <f t="shared" si="24"/>
        <v>12</v>
      </c>
      <c r="J185" s="241"/>
      <c r="K185" s="230"/>
      <c r="M185">
        <f t="shared" si="16"/>
        <v>12</v>
      </c>
      <c r="N185" s="301">
        <v>12</v>
      </c>
      <c r="O185" s="301"/>
    </row>
    <row r="186" customFormat="1" hidden="1" spans="1:15">
      <c r="A186" s="284">
        <v>2013303</v>
      </c>
      <c r="B186" s="285" t="s">
        <v>159</v>
      </c>
      <c r="C186" s="241"/>
      <c r="D186" s="292">
        <v>0</v>
      </c>
      <c r="E186" s="241"/>
      <c r="F186" s="228"/>
      <c r="G186" s="241"/>
      <c r="H186" s="230"/>
      <c r="I186" s="286">
        <f t="shared" si="24"/>
        <v>0</v>
      </c>
      <c r="J186" s="241"/>
      <c r="K186" s="230"/>
      <c r="M186">
        <f t="shared" si="16"/>
        <v>0</v>
      </c>
      <c r="N186" s="301"/>
      <c r="O186" s="301"/>
    </row>
    <row r="187" customFormat="1" hidden="1" spans="1:15">
      <c r="A187" s="284">
        <v>2013304</v>
      </c>
      <c r="B187" s="285" t="s">
        <v>258</v>
      </c>
      <c r="C187" s="241"/>
      <c r="D187" s="292"/>
      <c r="E187" s="241"/>
      <c r="F187" s="228"/>
      <c r="G187" s="241"/>
      <c r="H187" s="230"/>
      <c r="I187" s="286"/>
      <c r="J187" s="241"/>
      <c r="K187" s="230"/>
      <c r="M187">
        <f t="shared" si="16"/>
        <v>0</v>
      </c>
      <c r="N187" s="301"/>
      <c r="O187" s="301"/>
    </row>
    <row r="188" customFormat="1" hidden="1" spans="1:15">
      <c r="A188" s="284">
        <v>2013350</v>
      </c>
      <c r="B188" s="285" t="s">
        <v>166</v>
      </c>
      <c r="C188" s="241"/>
      <c r="D188" s="292">
        <v>0</v>
      </c>
      <c r="E188" s="241"/>
      <c r="F188" s="228"/>
      <c r="G188" s="229"/>
      <c r="H188" s="230"/>
      <c r="I188" s="286">
        <f t="shared" ref="I188:I192" si="25">M188+P188+Q188</f>
        <v>0</v>
      </c>
      <c r="J188" s="241"/>
      <c r="K188" s="230"/>
      <c r="M188">
        <f t="shared" si="16"/>
        <v>0</v>
      </c>
      <c r="N188" s="301"/>
      <c r="O188" s="301"/>
    </row>
    <row r="189" customFormat="1" hidden="1" spans="1:15">
      <c r="A189" s="284">
        <v>2013399</v>
      </c>
      <c r="B189" s="287" t="s">
        <v>259</v>
      </c>
      <c r="C189" s="241"/>
      <c r="D189" s="292">
        <v>0</v>
      </c>
      <c r="E189" s="241"/>
      <c r="F189" s="228"/>
      <c r="G189" s="229"/>
      <c r="H189" s="312"/>
      <c r="I189" s="286">
        <f t="shared" si="25"/>
        <v>0</v>
      </c>
      <c r="J189" s="241"/>
      <c r="K189" s="230"/>
      <c r="M189">
        <f t="shared" si="16"/>
        <v>0</v>
      </c>
      <c r="N189" s="301"/>
      <c r="O189" s="301"/>
    </row>
    <row r="190" customFormat="1" hidden="1" spans="1:15">
      <c r="A190" s="278">
        <v>20134</v>
      </c>
      <c r="B190" s="295" t="s">
        <v>260</v>
      </c>
      <c r="C190" s="280">
        <f>SUM(C191:C197)</f>
        <v>160</v>
      </c>
      <c r="D190" s="281">
        <v>175</v>
      </c>
      <c r="E190" s="280">
        <f>SUM(E191:E197)</f>
        <v>202</v>
      </c>
      <c r="F190" s="282">
        <f>E190/D190*100</f>
        <v>115.428571428571</v>
      </c>
      <c r="G190" s="280">
        <f>E190-C190</f>
        <v>42</v>
      </c>
      <c r="H190" s="283">
        <f>(E190/C190-1)*100</f>
        <v>26.25</v>
      </c>
      <c r="I190" s="281">
        <f>SUM(I191:I197)</f>
        <v>165</v>
      </c>
      <c r="J190" s="304">
        <f>I190-D190</f>
        <v>-10</v>
      </c>
      <c r="K190" s="283">
        <f>(I190/D190-1)*100</f>
        <v>-5.71428571428572</v>
      </c>
      <c r="M190">
        <f t="shared" si="16"/>
        <v>0</v>
      </c>
      <c r="N190" s="301"/>
      <c r="O190" s="301"/>
    </row>
    <row r="191" customFormat="1" hidden="1" spans="1:15">
      <c r="A191" s="284">
        <v>2013401</v>
      </c>
      <c r="B191" s="287" t="s">
        <v>157</v>
      </c>
      <c r="C191" s="241">
        <v>154</v>
      </c>
      <c r="D191" s="292">
        <v>124</v>
      </c>
      <c r="E191" s="241">
        <v>171</v>
      </c>
      <c r="F191" s="228"/>
      <c r="G191" s="229"/>
      <c r="H191" s="230"/>
      <c r="I191" s="286">
        <f t="shared" si="25"/>
        <v>155</v>
      </c>
      <c r="J191" s="241"/>
      <c r="K191" s="230"/>
      <c r="M191">
        <f t="shared" si="16"/>
        <v>155</v>
      </c>
      <c r="N191" s="301">
        <v>155</v>
      </c>
      <c r="O191" s="301"/>
    </row>
    <row r="192" customFormat="1" hidden="1" spans="1:15">
      <c r="A192" s="284">
        <v>2013402</v>
      </c>
      <c r="B192" s="285" t="s">
        <v>158</v>
      </c>
      <c r="C192" s="241">
        <v>1</v>
      </c>
      <c r="D192" s="292">
        <v>51</v>
      </c>
      <c r="E192" s="241">
        <v>27</v>
      </c>
      <c r="F192" s="228"/>
      <c r="G192" s="229"/>
      <c r="H192" s="230"/>
      <c r="I192" s="286">
        <f t="shared" si="25"/>
        <v>0</v>
      </c>
      <c r="J192" s="241"/>
      <c r="K192" s="230"/>
      <c r="M192">
        <f t="shared" si="16"/>
        <v>0</v>
      </c>
      <c r="N192" s="301"/>
      <c r="O192" s="301"/>
    </row>
    <row r="193" customFormat="1" hidden="1" spans="1:15">
      <c r="A193" s="284">
        <v>2013403</v>
      </c>
      <c r="B193" s="285" t="s">
        <v>159</v>
      </c>
      <c r="C193" s="241"/>
      <c r="D193" s="292"/>
      <c r="E193" s="241"/>
      <c r="F193" s="228"/>
      <c r="G193" s="229"/>
      <c r="H193" s="230"/>
      <c r="I193" s="286"/>
      <c r="J193" s="241"/>
      <c r="K193" s="230"/>
      <c r="M193">
        <f t="shared" si="16"/>
        <v>0</v>
      </c>
      <c r="N193" s="301"/>
      <c r="O193" s="301"/>
    </row>
    <row r="194" customFormat="1" hidden="1" spans="1:15">
      <c r="A194" s="284">
        <v>2013404</v>
      </c>
      <c r="B194" s="285" t="s">
        <v>261</v>
      </c>
      <c r="C194" s="241">
        <v>0</v>
      </c>
      <c r="D194" s="292">
        <v>0</v>
      </c>
      <c r="E194" s="241">
        <v>0</v>
      </c>
      <c r="F194" s="228"/>
      <c r="G194" s="241"/>
      <c r="H194" s="230"/>
      <c r="I194" s="286">
        <f t="shared" ref="I194:I197" si="26">M194+P194+Q194</f>
        <v>0</v>
      </c>
      <c r="J194" s="241"/>
      <c r="K194" s="230"/>
      <c r="M194">
        <f t="shared" si="16"/>
        <v>0</v>
      </c>
      <c r="N194" s="301"/>
      <c r="O194" s="301"/>
    </row>
    <row r="195" customFormat="1" hidden="1" spans="1:17">
      <c r="A195" s="284">
        <v>2013405</v>
      </c>
      <c r="B195" s="285" t="s">
        <v>262</v>
      </c>
      <c r="C195" s="241">
        <v>5</v>
      </c>
      <c r="D195" s="292">
        <v>0</v>
      </c>
      <c r="E195" s="241">
        <v>4</v>
      </c>
      <c r="F195" s="228"/>
      <c r="G195" s="241"/>
      <c r="H195" s="230"/>
      <c r="I195" s="286">
        <f t="shared" si="26"/>
        <v>10</v>
      </c>
      <c r="J195" s="241"/>
      <c r="K195" s="230"/>
      <c r="M195">
        <f t="shared" si="16"/>
        <v>0</v>
      </c>
      <c r="N195" s="301"/>
      <c r="O195" s="301"/>
      <c r="P195">
        <v>6</v>
      </c>
      <c r="Q195">
        <v>4</v>
      </c>
    </row>
    <row r="196" customFormat="1" hidden="1" spans="1:15">
      <c r="A196" s="284">
        <v>2013450</v>
      </c>
      <c r="B196" s="285" t="s">
        <v>166</v>
      </c>
      <c r="C196" s="241"/>
      <c r="D196" s="292">
        <v>0</v>
      </c>
      <c r="E196" s="241"/>
      <c r="F196" s="228"/>
      <c r="G196" s="241"/>
      <c r="H196" s="230"/>
      <c r="I196" s="286">
        <f t="shared" si="26"/>
        <v>0</v>
      </c>
      <c r="J196" s="241"/>
      <c r="K196" s="230"/>
      <c r="M196">
        <f t="shared" si="16"/>
        <v>0</v>
      </c>
      <c r="N196" s="301"/>
      <c r="O196" s="301"/>
    </row>
    <row r="197" customFormat="1" hidden="1" spans="1:15">
      <c r="A197" s="284">
        <v>2013499</v>
      </c>
      <c r="B197" s="287" t="s">
        <v>263</v>
      </c>
      <c r="C197" s="241"/>
      <c r="D197" s="292">
        <v>0</v>
      </c>
      <c r="E197" s="241"/>
      <c r="F197" s="228"/>
      <c r="G197" s="229"/>
      <c r="H197" s="230"/>
      <c r="I197" s="286">
        <f t="shared" si="26"/>
        <v>0</v>
      </c>
      <c r="J197" s="241"/>
      <c r="K197" s="230"/>
      <c r="M197">
        <f t="shared" si="16"/>
        <v>0</v>
      </c>
      <c r="N197" s="301"/>
      <c r="O197" s="301"/>
    </row>
    <row r="198" customFormat="1" hidden="1" spans="1:15">
      <c r="A198" s="278">
        <v>20135</v>
      </c>
      <c r="B198" s="295" t="s">
        <v>264</v>
      </c>
      <c r="C198" s="280"/>
      <c r="D198" s="281"/>
      <c r="E198" s="280"/>
      <c r="F198" s="282"/>
      <c r="G198" s="280"/>
      <c r="H198" s="283"/>
      <c r="I198" s="281"/>
      <c r="J198" s="304"/>
      <c r="K198" s="283"/>
      <c r="M198">
        <f t="shared" ref="M198:M261" si="27">N198+O198</f>
        <v>0</v>
      </c>
      <c r="N198" s="301"/>
      <c r="O198" s="301"/>
    </row>
    <row r="199" customFormat="1" hidden="1" spans="1:15">
      <c r="A199" s="284">
        <v>2013501</v>
      </c>
      <c r="B199" s="287" t="s">
        <v>157</v>
      </c>
      <c r="C199" s="241"/>
      <c r="D199" s="286">
        <v>0</v>
      </c>
      <c r="E199" s="241"/>
      <c r="F199" s="228"/>
      <c r="G199" s="241"/>
      <c r="H199" s="230"/>
      <c r="I199" s="286">
        <f t="shared" ref="I199:I203" si="28">M199+P199+Q199</f>
        <v>0</v>
      </c>
      <c r="J199" s="241">
        <v>0</v>
      </c>
      <c r="K199" s="230">
        <v>0</v>
      </c>
      <c r="M199">
        <f t="shared" si="27"/>
        <v>0</v>
      </c>
      <c r="N199" s="301"/>
      <c r="O199" s="301"/>
    </row>
    <row r="200" customFormat="1" hidden="1" spans="1:15">
      <c r="A200" s="284">
        <v>2013502</v>
      </c>
      <c r="B200" s="288" t="s">
        <v>158</v>
      </c>
      <c r="C200" s="241"/>
      <c r="D200" s="286">
        <v>0</v>
      </c>
      <c r="E200" s="241"/>
      <c r="F200" s="228"/>
      <c r="G200" s="241"/>
      <c r="H200" s="230"/>
      <c r="I200" s="286">
        <f t="shared" si="28"/>
        <v>0</v>
      </c>
      <c r="J200" s="241">
        <v>0</v>
      </c>
      <c r="K200" s="230">
        <v>0</v>
      </c>
      <c r="M200">
        <f t="shared" si="27"/>
        <v>0</v>
      </c>
      <c r="N200" s="301"/>
      <c r="O200" s="301"/>
    </row>
    <row r="201" customFormat="1" hidden="1" spans="1:15">
      <c r="A201" s="284">
        <v>2013503</v>
      </c>
      <c r="B201" s="285" t="s">
        <v>159</v>
      </c>
      <c r="C201" s="241"/>
      <c r="D201" s="286">
        <v>0</v>
      </c>
      <c r="E201" s="241"/>
      <c r="F201" s="228"/>
      <c r="G201" s="241"/>
      <c r="H201" s="230"/>
      <c r="I201" s="286">
        <f t="shared" si="28"/>
        <v>0</v>
      </c>
      <c r="J201" s="241">
        <v>0</v>
      </c>
      <c r="K201" s="230">
        <v>0</v>
      </c>
      <c r="M201">
        <f t="shared" si="27"/>
        <v>0</v>
      </c>
      <c r="N201" s="301"/>
      <c r="O201" s="301"/>
    </row>
    <row r="202" customFormat="1" hidden="1" spans="1:15">
      <c r="A202" s="284">
        <v>2013550</v>
      </c>
      <c r="B202" s="285" t="s">
        <v>166</v>
      </c>
      <c r="C202" s="241"/>
      <c r="D202" s="286">
        <v>0</v>
      </c>
      <c r="E202" s="241"/>
      <c r="F202" s="228"/>
      <c r="G202" s="241"/>
      <c r="H202" s="230"/>
      <c r="I202" s="286">
        <f t="shared" si="28"/>
        <v>0</v>
      </c>
      <c r="J202" s="241">
        <v>0</v>
      </c>
      <c r="K202" s="230">
        <v>0</v>
      </c>
      <c r="M202">
        <f t="shared" si="27"/>
        <v>0</v>
      </c>
      <c r="N202" s="301"/>
      <c r="O202" s="301"/>
    </row>
    <row r="203" customFormat="1" hidden="1" spans="1:15">
      <c r="A203" s="284">
        <v>2013599</v>
      </c>
      <c r="B203" s="285" t="s">
        <v>265</v>
      </c>
      <c r="C203" s="241"/>
      <c r="D203" s="286">
        <v>0</v>
      </c>
      <c r="E203" s="241"/>
      <c r="F203" s="228"/>
      <c r="G203" s="241"/>
      <c r="H203" s="230"/>
      <c r="I203" s="286">
        <f t="shared" si="28"/>
        <v>0</v>
      </c>
      <c r="J203" s="241">
        <v>0</v>
      </c>
      <c r="K203" s="230">
        <v>0</v>
      </c>
      <c r="M203">
        <f t="shared" si="27"/>
        <v>0</v>
      </c>
      <c r="N203" s="301"/>
      <c r="O203" s="301"/>
    </row>
    <row r="204" customFormat="1" hidden="1" spans="1:15">
      <c r="A204" s="278">
        <v>20136</v>
      </c>
      <c r="B204" s="295" t="s">
        <v>266</v>
      </c>
      <c r="C204" s="280">
        <f>SUM(C205:C209)</f>
        <v>374</v>
      </c>
      <c r="D204" s="281">
        <v>633</v>
      </c>
      <c r="E204" s="280">
        <f>SUM(E205:E209)</f>
        <v>436</v>
      </c>
      <c r="F204" s="282">
        <f>E204/D204*100</f>
        <v>68.8783570300158</v>
      </c>
      <c r="G204" s="280">
        <f>E204-C204</f>
        <v>62</v>
      </c>
      <c r="H204" s="283">
        <f>(E204/C204-1)*100</f>
        <v>16.5775401069519</v>
      </c>
      <c r="I204" s="281">
        <f>SUM(I205:I209)</f>
        <v>375</v>
      </c>
      <c r="J204" s="304">
        <f>I204-D204</f>
        <v>-258</v>
      </c>
      <c r="K204" s="283">
        <f>(I204/D204-1)*100</f>
        <v>-40.7582938388626</v>
      </c>
      <c r="M204">
        <f t="shared" si="27"/>
        <v>0</v>
      </c>
      <c r="N204" s="301"/>
      <c r="O204" s="301"/>
    </row>
    <row r="205" customFormat="1" hidden="1" spans="1:15">
      <c r="A205" s="284">
        <v>2013601</v>
      </c>
      <c r="B205" s="287" t="s">
        <v>157</v>
      </c>
      <c r="C205" s="241">
        <v>183</v>
      </c>
      <c r="D205" s="292">
        <v>200</v>
      </c>
      <c r="E205" s="241">
        <v>244</v>
      </c>
      <c r="F205" s="228"/>
      <c r="G205" s="229"/>
      <c r="H205" s="230"/>
      <c r="I205" s="286">
        <f t="shared" ref="I205:I209" si="29">M205+P205+Q205</f>
        <v>197</v>
      </c>
      <c r="J205" s="241"/>
      <c r="K205" s="230"/>
      <c r="M205">
        <f t="shared" si="27"/>
        <v>197</v>
      </c>
      <c r="N205" s="301">
        <v>197</v>
      </c>
      <c r="O205" s="301"/>
    </row>
    <row r="206" customFormat="1" hidden="1" spans="1:15">
      <c r="A206" s="284">
        <v>2013602</v>
      </c>
      <c r="B206" s="287" t="s">
        <v>158</v>
      </c>
      <c r="C206" s="241">
        <v>191</v>
      </c>
      <c r="D206" s="292">
        <v>433</v>
      </c>
      <c r="E206" s="241">
        <v>192</v>
      </c>
      <c r="F206" s="228"/>
      <c r="G206" s="229"/>
      <c r="H206" s="230"/>
      <c r="I206" s="286">
        <f t="shared" si="29"/>
        <v>178</v>
      </c>
      <c r="J206" s="241"/>
      <c r="K206" s="230"/>
      <c r="M206">
        <f t="shared" si="27"/>
        <v>178</v>
      </c>
      <c r="N206" s="301">
        <v>178</v>
      </c>
      <c r="O206" s="301"/>
    </row>
    <row r="207" customFormat="1" hidden="1" spans="1:15">
      <c r="A207" s="284">
        <v>2013603</v>
      </c>
      <c r="B207" s="285" t="s">
        <v>159</v>
      </c>
      <c r="C207" s="241"/>
      <c r="D207" s="292">
        <v>0</v>
      </c>
      <c r="E207" s="241"/>
      <c r="F207" s="228"/>
      <c r="G207" s="241"/>
      <c r="H207" s="230"/>
      <c r="I207" s="286">
        <f t="shared" si="29"/>
        <v>0</v>
      </c>
      <c r="J207" s="241"/>
      <c r="K207" s="230"/>
      <c r="M207">
        <f t="shared" si="27"/>
        <v>0</v>
      </c>
      <c r="N207" s="301"/>
      <c r="O207" s="301"/>
    </row>
    <row r="208" customFormat="1" hidden="1" spans="1:15">
      <c r="A208" s="284">
        <v>2013650</v>
      </c>
      <c r="B208" s="285" t="s">
        <v>166</v>
      </c>
      <c r="C208" s="241"/>
      <c r="D208" s="292">
        <v>0</v>
      </c>
      <c r="E208" s="241"/>
      <c r="F208" s="228"/>
      <c r="G208" s="229"/>
      <c r="H208" s="230"/>
      <c r="I208" s="286">
        <f t="shared" si="29"/>
        <v>0</v>
      </c>
      <c r="J208" s="241"/>
      <c r="K208" s="230"/>
      <c r="M208">
        <f t="shared" si="27"/>
        <v>0</v>
      </c>
      <c r="N208" s="301"/>
      <c r="O208" s="301"/>
    </row>
    <row r="209" customFormat="1" hidden="1" spans="1:15">
      <c r="A209" s="284">
        <v>2013699</v>
      </c>
      <c r="B209" s="285" t="s">
        <v>267</v>
      </c>
      <c r="C209" s="241"/>
      <c r="D209" s="292">
        <v>0</v>
      </c>
      <c r="E209" s="241"/>
      <c r="F209" s="228"/>
      <c r="G209" s="229"/>
      <c r="H209" s="230"/>
      <c r="I209" s="286">
        <f t="shared" si="29"/>
        <v>0</v>
      </c>
      <c r="J209" s="241"/>
      <c r="K209" s="230"/>
      <c r="M209">
        <f t="shared" si="27"/>
        <v>0</v>
      </c>
      <c r="N209" s="301"/>
      <c r="O209" s="301"/>
    </row>
    <row r="210" customFormat="1" hidden="1" spans="1:15">
      <c r="A210" s="278">
        <v>20137</v>
      </c>
      <c r="B210" s="295" t="s">
        <v>268</v>
      </c>
      <c r="C210" s="280"/>
      <c r="D210" s="281"/>
      <c r="E210" s="280"/>
      <c r="F210" s="282"/>
      <c r="G210" s="280"/>
      <c r="H210" s="283"/>
      <c r="I210" s="281"/>
      <c r="J210" s="304"/>
      <c r="K210" s="283"/>
      <c r="M210">
        <f t="shared" si="27"/>
        <v>0</v>
      </c>
      <c r="N210" s="301"/>
      <c r="O210" s="301"/>
    </row>
    <row r="211" customFormat="1" hidden="1" spans="1:15">
      <c r="A211" s="284">
        <v>2013701</v>
      </c>
      <c r="B211" s="287" t="s">
        <v>157</v>
      </c>
      <c r="C211" s="241"/>
      <c r="D211" s="292">
        <v>0</v>
      </c>
      <c r="E211" s="241"/>
      <c r="F211" s="228"/>
      <c r="G211" s="229"/>
      <c r="H211" s="230"/>
      <c r="I211" s="286">
        <f t="shared" ref="I211:I215" si="30">M211+P211+Q211</f>
        <v>0</v>
      </c>
      <c r="J211" s="241"/>
      <c r="K211" s="230"/>
      <c r="M211">
        <f t="shared" si="27"/>
        <v>0</v>
      </c>
      <c r="N211" s="301"/>
      <c r="O211" s="301"/>
    </row>
    <row r="212" customFormat="1" hidden="1" spans="1:15">
      <c r="A212" s="284">
        <v>2013702</v>
      </c>
      <c r="B212" s="287" t="s">
        <v>158</v>
      </c>
      <c r="C212" s="241"/>
      <c r="D212" s="292">
        <v>0</v>
      </c>
      <c r="E212" s="241"/>
      <c r="F212" s="228"/>
      <c r="G212" s="229"/>
      <c r="H212" s="230"/>
      <c r="I212" s="286">
        <f t="shared" si="30"/>
        <v>0</v>
      </c>
      <c r="J212" s="241"/>
      <c r="K212" s="230"/>
      <c r="M212">
        <f t="shared" si="27"/>
        <v>0</v>
      </c>
      <c r="N212" s="301"/>
      <c r="O212" s="301"/>
    </row>
    <row r="213" customFormat="1" hidden="1" spans="1:15">
      <c r="A213" s="284">
        <v>2013703</v>
      </c>
      <c r="B213" s="285" t="s">
        <v>159</v>
      </c>
      <c r="C213" s="241"/>
      <c r="D213" s="292">
        <v>0</v>
      </c>
      <c r="E213" s="241"/>
      <c r="F213" s="228"/>
      <c r="G213" s="229"/>
      <c r="H213" s="230"/>
      <c r="I213" s="286">
        <f t="shared" si="30"/>
        <v>0</v>
      </c>
      <c r="J213" s="241"/>
      <c r="K213" s="230"/>
      <c r="M213">
        <f t="shared" si="27"/>
        <v>0</v>
      </c>
      <c r="N213" s="301"/>
      <c r="O213" s="301"/>
    </row>
    <row r="214" customFormat="1" hidden="1" spans="1:15">
      <c r="A214" s="284">
        <v>2013750</v>
      </c>
      <c r="B214" s="285" t="s">
        <v>166</v>
      </c>
      <c r="C214" s="241"/>
      <c r="D214" s="292">
        <v>0</v>
      </c>
      <c r="E214" s="241"/>
      <c r="F214" s="228"/>
      <c r="G214" s="229"/>
      <c r="H214" s="230"/>
      <c r="I214" s="286">
        <f t="shared" si="30"/>
        <v>0</v>
      </c>
      <c r="J214" s="241"/>
      <c r="K214" s="230"/>
      <c r="M214">
        <f t="shared" si="27"/>
        <v>0</v>
      </c>
      <c r="N214" s="301"/>
      <c r="O214" s="301"/>
    </row>
    <row r="215" customFormat="1" hidden="1" spans="1:15">
      <c r="A215" s="284">
        <v>2013799</v>
      </c>
      <c r="B215" s="285" t="s">
        <v>269</v>
      </c>
      <c r="C215" s="241"/>
      <c r="D215" s="292">
        <v>0</v>
      </c>
      <c r="E215" s="241"/>
      <c r="F215" s="228"/>
      <c r="G215" s="229"/>
      <c r="H215" s="230"/>
      <c r="I215" s="286">
        <f t="shared" si="30"/>
        <v>0</v>
      </c>
      <c r="J215" s="241"/>
      <c r="K215" s="230"/>
      <c r="M215">
        <f t="shared" si="27"/>
        <v>0</v>
      </c>
      <c r="N215" s="301"/>
      <c r="O215" s="301"/>
    </row>
    <row r="216" customFormat="1" hidden="1" spans="1:15">
      <c r="A216" s="278">
        <v>20138</v>
      </c>
      <c r="B216" s="295" t="s">
        <v>270</v>
      </c>
      <c r="C216" s="280">
        <f>SUM(C217:C230)</f>
        <v>1972</v>
      </c>
      <c r="D216" s="281">
        <v>1846</v>
      </c>
      <c r="E216" s="280">
        <f>SUM(E217:E230)</f>
        <v>2037</v>
      </c>
      <c r="F216" s="282">
        <f>E216/D216*100</f>
        <v>110.346695557963</v>
      </c>
      <c r="G216" s="280">
        <f>E216-C216</f>
        <v>65</v>
      </c>
      <c r="H216" s="283">
        <f>(E216/C216-1)*100</f>
        <v>3.29614604462474</v>
      </c>
      <c r="I216" s="281">
        <f>SUM(I217:I230)</f>
        <v>1644</v>
      </c>
      <c r="J216" s="304">
        <f>I216-D216</f>
        <v>-202</v>
      </c>
      <c r="K216" s="283">
        <f>(I216/D216-1)*100</f>
        <v>-10.9425785482124</v>
      </c>
      <c r="M216">
        <f t="shared" si="27"/>
        <v>0</v>
      </c>
      <c r="N216" s="301"/>
      <c r="O216" s="301"/>
    </row>
    <row r="217" customFormat="1" hidden="1" spans="1:15">
      <c r="A217" s="284">
        <v>2013801</v>
      </c>
      <c r="B217" s="287" t="s">
        <v>157</v>
      </c>
      <c r="C217" s="241">
        <v>1340</v>
      </c>
      <c r="D217" s="292">
        <v>1300</v>
      </c>
      <c r="E217" s="241">
        <v>1700</v>
      </c>
      <c r="F217" s="228"/>
      <c r="G217" s="229"/>
      <c r="H217" s="230"/>
      <c r="I217" s="286">
        <f t="shared" ref="I217:I230" si="31">M217+P217+Q217</f>
        <v>1427</v>
      </c>
      <c r="J217" s="241"/>
      <c r="K217" s="230"/>
      <c r="M217">
        <f t="shared" si="27"/>
        <v>1427</v>
      </c>
      <c r="N217" s="301">
        <v>1427</v>
      </c>
      <c r="O217" s="301"/>
    </row>
    <row r="218" customFormat="1" hidden="1" spans="1:16">
      <c r="A218" s="284">
        <v>2013802</v>
      </c>
      <c r="B218" s="287" t="s">
        <v>158</v>
      </c>
      <c r="C218" s="241">
        <v>19</v>
      </c>
      <c r="D218" s="292">
        <v>115</v>
      </c>
      <c r="E218" s="241">
        <v>120</v>
      </c>
      <c r="F218" s="228"/>
      <c r="G218" s="229"/>
      <c r="H218" s="230"/>
      <c r="I218" s="286">
        <f t="shared" si="31"/>
        <v>73</v>
      </c>
      <c r="J218" s="241"/>
      <c r="K218" s="230"/>
      <c r="M218">
        <f t="shared" si="27"/>
        <v>38</v>
      </c>
      <c r="N218" s="301">
        <v>38</v>
      </c>
      <c r="O218" s="301"/>
      <c r="P218">
        <v>35</v>
      </c>
    </row>
    <row r="219" customFormat="1" hidden="1" spans="1:15">
      <c r="A219" s="284">
        <v>2013803</v>
      </c>
      <c r="B219" s="285" t="s">
        <v>159</v>
      </c>
      <c r="C219" s="241"/>
      <c r="D219" s="292">
        <v>0</v>
      </c>
      <c r="E219" s="241"/>
      <c r="F219" s="228"/>
      <c r="G219" s="229"/>
      <c r="H219" s="230"/>
      <c r="I219" s="286">
        <f t="shared" si="31"/>
        <v>0</v>
      </c>
      <c r="J219" s="241"/>
      <c r="K219" s="230"/>
      <c r="M219">
        <f t="shared" si="27"/>
        <v>0</v>
      </c>
      <c r="N219" s="301"/>
      <c r="O219" s="301"/>
    </row>
    <row r="220" customFormat="1" hidden="1" spans="1:15">
      <c r="A220" s="284">
        <v>2013804</v>
      </c>
      <c r="B220" s="287" t="s">
        <v>271</v>
      </c>
      <c r="C220" s="241"/>
      <c r="D220" s="292">
        <v>0</v>
      </c>
      <c r="E220" s="241"/>
      <c r="F220" s="228"/>
      <c r="G220" s="229"/>
      <c r="H220" s="230"/>
      <c r="I220" s="286">
        <f t="shared" si="31"/>
        <v>0</v>
      </c>
      <c r="J220" s="241"/>
      <c r="K220" s="230"/>
      <c r="M220">
        <f t="shared" si="27"/>
        <v>0</v>
      </c>
      <c r="N220" s="301"/>
      <c r="O220" s="301"/>
    </row>
    <row r="221" customFormat="1" hidden="1" spans="1:15">
      <c r="A221" s="284">
        <v>2013805</v>
      </c>
      <c r="B221" s="287" t="s">
        <v>272</v>
      </c>
      <c r="C221" s="241"/>
      <c r="D221" s="292">
        <v>0</v>
      </c>
      <c r="E221" s="241"/>
      <c r="F221" s="228"/>
      <c r="G221" s="229"/>
      <c r="H221" s="230"/>
      <c r="I221" s="286">
        <f t="shared" si="31"/>
        <v>0</v>
      </c>
      <c r="J221" s="241"/>
      <c r="K221" s="230"/>
      <c r="M221">
        <f t="shared" si="27"/>
        <v>0</v>
      </c>
      <c r="N221" s="301"/>
      <c r="O221" s="301"/>
    </row>
    <row r="222" customFormat="1" hidden="1" spans="1:15">
      <c r="A222" s="284">
        <v>2013808</v>
      </c>
      <c r="B222" s="287" t="s">
        <v>197</v>
      </c>
      <c r="C222" s="241"/>
      <c r="D222" s="292">
        <v>0</v>
      </c>
      <c r="E222" s="241"/>
      <c r="F222" s="228"/>
      <c r="G222" s="229"/>
      <c r="H222" s="230"/>
      <c r="I222" s="286">
        <f t="shared" si="31"/>
        <v>0</v>
      </c>
      <c r="J222" s="241"/>
      <c r="K222" s="230"/>
      <c r="M222">
        <f t="shared" si="27"/>
        <v>0</v>
      </c>
      <c r="N222" s="301"/>
      <c r="O222" s="301"/>
    </row>
    <row r="223" customFormat="1" hidden="1" spans="1:15">
      <c r="A223" s="284">
        <v>2013810</v>
      </c>
      <c r="B223" s="287" t="s">
        <v>273</v>
      </c>
      <c r="C223" s="241"/>
      <c r="D223" s="292">
        <v>0</v>
      </c>
      <c r="E223" s="241"/>
      <c r="F223" s="228"/>
      <c r="G223" s="229"/>
      <c r="H223" s="230"/>
      <c r="I223" s="286">
        <f t="shared" si="31"/>
        <v>0</v>
      </c>
      <c r="J223" s="241"/>
      <c r="K223" s="230"/>
      <c r="M223">
        <f t="shared" si="27"/>
        <v>0</v>
      </c>
      <c r="N223" s="301"/>
      <c r="O223" s="301"/>
    </row>
    <row r="224" customFormat="1" hidden="1" spans="1:15">
      <c r="A224" s="284">
        <v>2013812</v>
      </c>
      <c r="B224" s="287" t="s">
        <v>274</v>
      </c>
      <c r="C224" s="241"/>
      <c r="D224" s="292">
        <v>0</v>
      </c>
      <c r="E224" s="241"/>
      <c r="F224" s="228"/>
      <c r="G224" s="229"/>
      <c r="H224" s="230"/>
      <c r="I224" s="286">
        <f t="shared" si="31"/>
        <v>0</v>
      </c>
      <c r="J224" s="241"/>
      <c r="K224" s="230"/>
      <c r="M224">
        <f t="shared" si="27"/>
        <v>0</v>
      </c>
      <c r="N224" s="301"/>
      <c r="O224" s="301"/>
    </row>
    <row r="225" customFormat="1" hidden="1" spans="1:15">
      <c r="A225" s="284">
        <v>2013813</v>
      </c>
      <c r="B225" s="285" t="s">
        <v>275</v>
      </c>
      <c r="C225" s="241"/>
      <c r="D225" s="292">
        <v>0</v>
      </c>
      <c r="E225" s="241"/>
      <c r="F225" s="228"/>
      <c r="G225" s="229"/>
      <c r="H225" s="230"/>
      <c r="I225" s="286">
        <f t="shared" si="31"/>
        <v>0</v>
      </c>
      <c r="J225" s="241"/>
      <c r="K225" s="230"/>
      <c r="M225">
        <f t="shared" si="27"/>
        <v>0</v>
      </c>
      <c r="N225" s="301"/>
      <c r="O225" s="301"/>
    </row>
    <row r="226" customFormat="1" hidden="1" spans="1:15">
      <c r="A226" s="284">
        <v>2013814</v>
      </c>
      <c r="B226" s="285" t="s">
        <v>276</v>
      </c>
      <c r="C226" s="241"/>
      <c r="D226" s="292">
        <v>0</v>
      </c>
      <c r="E226" s="241"/>
      <c r="F226" s="228"/>
      <c r="G226" s="229"/>
      <c r="H226" s="230"/>
      <c r="I226" s="286">
        <f t="shared" si="31"/>
        <v>0</v>
      </c>
      <c r="J226" s="241"/>
      <c r="K226" s="230"/>
      <c r="M226">
        <f t="shared" si="27"/>
        <v>0</v>
      </c>
      <c r="N226" s="301"/>
      <c r="O226" s="301"/>
    </row>
    <row r="227" customFormat="1" hidden="1" spans="1:15">
      <c r="A227" s="284">
        <v>2013815</v>
      </c>
      <c r="B227" s="287" t="s">
        <v>277</v>
      </c>
      <c r="C227" s="241"/>
      <c r="D227" s="292">
        <v>0</v>
      </c>
      <c r="E227" s="241"/>
      <c r="F227" s="228"/>
      <c r="G227" s="229"/>
      <c r="H227" s="230"/>
      <c r="I227" s="286">
        <f t="shared" si="31"/>
        <v>0</v>
      </c>
      <c r="J227" s="241"/>
      <c r="K227" s="230"/>
      <c r="M227">
        <f t="shared" si="27"/>
        <v>0</v>
      </c>
      <c r="N227" s="301"/>
      <c r="O227" s="301"/>
    </row>
    <row r="228" customFormat="1" hidden="1" spans="1:15">
      <c r="A228" s="284">
        <v>2013816</v>
      </c>
      <c r="B228" s="287" t="s">
        <v>278</v>
      </c>
      <c r="C228" s="241"/>
      <c r="D228" s="292">
        <v>0</v>
      </c>
      <c r="E228" s="241"/>
      <c r="F228" s="228"/>
      <c r="G228" s="229"/>
      <c r="H228" s="230"/>
      <c r="I228" s="286">
        <f t="shared" si="31"/>
        <v>0</v>
      </c>
      <c r="J228" s="241"/>
      <c r="K228" s="230"/>
      <c r="M228">
        <f t="shared" si="27"/>
        <v>0</v>
      </c>
      <c r="N228" s="301"/>
      <c r="O228" s="301"/>
    </row>
    <row r="229" customFormat="1" hidden="1" spans="1:15">
      <c r="A229" s="284">
        <v>2013850</v>
      </c>
      <c r="B229" s="285" t="s">
        <v>166</v>
      </c>
      <c r="C229" s="241">
        <v>173</v>
      </c>
      <c r="D229" s="292">
        <v>174</v>
      </c>
      <c r="E229" s="241">
        <v>153</v>
      </c>
      <c r="F229" s="228"/>
      <c r="G229" s="229"/>
      <c r="H229" s="230"/>
      <c r="I229" s="286">
        <f t="shared" si="31"/>
        <v>144</v>
      </c>
      <c r="J229" s="241"/>
      <c r="K229" s="230"/>
      <c r="M229">
        <f t="shared" si="27"/>
        <v>144</v>
      </c>
      <c r="N229" s="301">
        <v>144</v>
      </c>
      <c r="O229" s="301"/>
    </row>
    <row r="230" customFormat="1" hidden="1" spans="1:15">
      <c r="A230" s="284">
        <v>2013899</v>
      </c>
      <c r="B230" s="287" t="s">
        <v>279</v>
      </c>
      <c r="C230" s="241">
        <v>440</v>
      </c>
      <c r="D230" s="292">
        <v>257</v>
      </c>
      <c r="E230" s="241">
        <v>64</v>
      </c>
      <c r="F230" s="228"/>
      <c r="G230" s="229"/>
      <c r="H230" s="230"/>
      <c r="I230" s="286">
        <f t="shared" si="31"/>
        <v>0</v>
      </c>
      <c r="J230" s="241"/>
      <c r="K230" s="230"/>
      <c r="M230">
        <f t="shared" si="27"/>
        <v>0</v>
      </c>
      <c r="N230" s="301"/>
      <c r="O230" s="301"/>
    </row>
    <row r="231" customFormat="1" hidden="1" spans="1:15">
      <c r="A231" s="278">
        <v>20139</v>
      </c>
      <c r="B231" s="295" t="s">
        <v>280</v>
      </c>
      <c r="C231" s="280">
        <f>SUM(C232:C236)</f>
        <v>0</v>
      </c>
      <c r="D231" s="280">
        <f t="shared" ref="D231:I231" si="32">SUM(D232:D236)</f>
        <v>0</v>
      </c>
      <c r="E231" s="280">
        <f t="shared" si="32"/>
        <v>0</v>
      </c>
      <c r="F231" s="282"/>
      <c r="G231" s="280"/>
      <c r="H231" s="283"/>
      <c r="I231" s="280">
        <f t="shared" si="32"/>
        <v>0</v>
      </c>
      <c r="J231" s="304"/>
      <c r="K231" s="283"/>
      <c r="M231">
        <f t="shared" si="27"/>
        <v>0</v>
      </c>
      <c r="N231" s="301"/>
      <c r="O231" s="301"/>
    </row>
    <row r="232" customFormat="1" hidden="1" spans="1:15">
      <c r="A232" s="284">
        <v>2013901</v>
      </c>
      <c r="B232" s="287" t="s">
        <v>157</v>
      </c>
      <c r="C232" s="241"/>
      <c r="D232" s="292">
        <v>0</v>
      </c>
      <c r="E232" s="241"/>
      <c r="F232" s="228"/>
      <c r="G232" s="229"/>
      <c r="H232" s="230"/>
      <c r="I232" s="286">
        <f t="shared" ref="I232:I236" si="33">M232+P232+Q232</f>
        <v>0</v>
      </c>
      <c r="J232" s="241"/>
      <c r="K232" s="230"/>
      <c r="M232">
        <f t="shared" si="27"/>
        <v>0</v>
      </c>
      <c r="N232" s="301"/>
      <c r="O232" s="301"/>
    </row>
    <row r="233" customFormat="1" hidden="1" spans="1:15">
      <c r="A233" s="284">
        <v>2013902</v>
      </c>
      <c r="B233" s="287" t="s">
        <v>158</v>
      </c>
      <c r="C233" s="241"/>
      <c r="D233" s="292">
        <v>0</v>
      </c>
      <c r="E233" s="241"/>
      <c r="F233" s="228"/>
      <c r="G233" s="229"/>
      <c r="H233" s="230"/>
      <c r="I233" s="286">
        <f t="shared" si="33"/>
        <v>0</v>
      </c>
      <c r="J233" s="241"/>
      <c r="K233" s="230"/>
      <c r="M233">
        <f t="shared" si="27"/>
        <v>0</v>
      </c>
      <c r="N233" s="301"/>
      <c r="O233" s="301"/>
    </row>
    <row r="234" customFormat="1" hidden="1" spans="1:15">
      <c r="A234" s="284">
        <v>2013903</v>
      </c>
      <c r="B234" s="285" t="s">
        <v>159</v>
      </c>
      <c r="C234" s="241"/>
      <c r="D234" s="292">
        <v>0</v>
      </c>
      <c r="E234" s="241"/>
      <c r="F234" s="228"/>
      <c r="G234" s="229"/>
      <c r="H234" s="230"/>
      <c r="I234" s="286">
        <f t="shared" si="33"/>
        <v>0</v>
      </c>
      <c r="J234" s="241"/>
      <c r="K234" s="230"/>
      <c r="M234">
        <f t="shared" si="27"/>
        <v>0</v>
      </c>
      <c r="N234" s="301"/>
      <c r="O234" s="301"/>
    </row>
    <row r="235" customFormat="1" hidden="1" spans="1:15">
      <c r="A235" s="284">
        <v>2013950</v>
      </c>
      <c r="B235" s="285" t="s">
        <v>166</v>
      </c>
      <c r="C235" s="241"/>
      <c r="D235" s="292">
        <v>0</v>
      </c>
      <c r="E235" s="241"/>
      <c r="F235" s="228"/>
      <c r="G235" s="229"/>
      <c r="H235" s="230"/>
      <c r="I235" s="286">
        <f t="shared" si="33"/>
        <v>0</v>
      </c>
      <c r="J235" s="241"/>
      <c r="K235" s="230"/>
      <c r="M235">
        <f t="shared" si="27"/>
        <v>0</v>
      </c>
      <c r="N235" s="301"/>
      <c r="O235" s="301"/>
    </row>
    <row r="236" customFormat="1" hidden="1" spans="1:15">
      <c r="A236" s="284">
        <v>2013999</v>
      </c>
      <c r="B236" s="285" t="s">
        <v>281</v>
      </c>
      <c r="C236" s="241"/>
      <c r="D236" s="292">
        <v>0</v>
      </c>
      <c r="E236" s="241"/>
      <c r="F236" s="228"/>
      <c r="G236" s="229"/>
      <c r="H236" s="230"/>
      <c r="I236" s="286">
        <f t="shared" si="33"/>
        <v>0</v>
      </c>
      <c r="J236" s="241"/>
      <c r="K236" s="230"/>
      <c r="M236">
        <f t="shared" si="27"/>
        <v>0</v>
      </c>
      <c r="N236" s="301"/>
      <c r="O236" s="301"/>
    </row>
    <row r="237" customFormat="1" hidden="1" spans="1:15">
      <c r="A237" s="278">
        <v>20140</v>
      </c>
      <c r="B237" s="295" t="s">
        <v>282</v>
      </c>
      <c r="C237" s="280">
        <f>SUM(C238:C242)</f>
        <v>17</v>
      </c>
      <c r="D237" s="280">
        <f t="shared" ref="D237:I237" si="34">SUM(D238:D242)</f>
        <v>11</v>
      </c>
      <c r="E237" s="280">
        <f t="shared" si="34"/>
        <v>28</v>
      </c>
      <c r="F237" s="282"/>
      <c r="G237" s="280"/>
      <c r="H237" s="283"/>
      <c r="I237" s="280">
        <f t="shared" si="34"/>
        <v>0</v>
      </c>
      <c r="J237" s="304"/>
      <c r="K237" s="283"/>
      <c r="M237">
        <f t="shared" si="27"/>
        <v>0</v>
      </c>
      <c r="N237" s="301"/>
      <c r="O237" s="301"/>
    </row>
    <row r="238" customFormat="1" hidden="1" spans="1:15">
      <c r="A238" s="284">
        <v>2014001</v>
      </c>
      <c r="B238" s="287" t="s">
        <v>157</v>
      </c>
      <c r="C238" s="241"/>
      <c r="D238" s="292">
        <v>0</v>
      </c>
      <c r="E238" s="241"/>
      <c r="F238" s="228"/>
      <c r="G238" s="229"/>
      <c r="H238" s="230"/>
      <c r="I238" s="286">
        <f t="shared" ref="I238:I242" si="35">M238+P238+Q238</f>
        <v>0</v>
      </c>
      <c r="J238" s="241"/>
      <c r="K238" s="230"/>
      <c r="M238">
        <f t="shared" si="27"/>
        <v>0</v>
      </c>
      <c r="N238" s="301"/>
      <c r="O238" s="301"/>
    </row>
    <row r="239" customFormat="1" hidden="1" spans="1:15">
      <c r="A239" s="284">
        <v>2014002</v>
      </c>
      <c r="B239" s="287" t="s">
        <v>158</v>
      </c>
      <c r="C239" s="241"/>
      <c r="D239" s="292">
        <v>0</v>
      </c>
      <c r="E239" s="241"/>
      <c r="F239" s="228"/>
      <c r="G239" s="229"/>
      <c r="H239" s="230"/>
      <c r="I239" s="286">
        <f t="shared" si="35"/>
        <v>0</v>
      </c>
      <c r="J239" s="241"/>
      <c r="K239" s="230"/>
      <c r="M239">
        <f t="shared" si="27"/>
        <v>0</v>
      </c>
      <c r="N239" s="301"/>
      <c r="O239" s="301"/>
    </row>
    <row r="240" customFormat="1" hidden="1" spans="1:15">
      <c r="A240" s="284">
        <v>2014003</v>
      </c>
      <c r="B240" s="285" t="s">
        <v>159</v>
      </c>
      <c r="C240" s="241"/>
      <c r="D240" s="292">
        <v>0</v>
      </c>
      <c r="E240" s="241"/>
      <c r="F240" s="228"/>
      <c r="G240" s="229"/>
      <c r="H240" s="230"/>
      <c r="I240" s="286">
        <f t="shared" si="35"/>
        <v>0</v>
      </c>
      <c r="J240" s="241"/>
      <c r="K240" s="230"/>
      <c r="M240">
        <f t="shared" si="27"/>
        <v>0</v>
      </c>
      <c r="N240" s="301"/>
      <c r="O240" s="301"/>
    </row>
    <row r="241" customFormat="1" hidden="1" spans="1:15">
      <c r="A241" s="284">
        <v>2014004</v>
      </c>
      <c r="B241" s="285" t="s">
        <v>283</v>
      </c>
      <c r="C241" s="241">
        <v>17</v>
      </c>
      <c r="D241" s="292">
        <v>11</v>
      </c>
      <c r="E241" s="241">
        <v>28</v>
      </c>
      <c r="F241" s="228"/>
      <c r="G241" s="229"/>
      <c r="H241" s="230"/>
      <c r="I241" s="286">
        <f t="shared" si="35"/>
        <v>0</v>
      </c>
      <c r="J241" s="241"/>
      <c r="K241" s="230"/>
      <c r="M241">
        <f t="shared" si="27"/>
        <v>0</v>
      </c>
      <c r="N241" s="301"/>
      <c r="O241" s="301"/>
    </row>
    <row r="242" customFormat="1" hidden="1" spans="1:15">
      <c r="A242" s="284">
        <v>2014099</v>
      </c>
      <c r="B242" s="285" t="s">
        <v>284</v>
      </c>
      <c r="C242" s="241"/>
      <c r="D242" s="292">
        <v>0</v>
      </c>
      <c r="E242" s="241"/>
      <c r="F242" s="228"/>
      <c r="G242" s="229"/>
      <c r="H242" s="230"/>
      <c r="I242" s="286">
        <f t="shared" si="35"/>
        <v>0</v>
      </c>
      <c r="J242" s="241"/>
      <c r="K242" s="230"/>
      <c r="M242">
        <f t="shared" si="27"/>
        <v>0</v>
      </c>
      <c r="N242" s="301"/>
      <c r="O242" s="301"/>
    </row>
    <row r="243" customFormat="1" hidden="1" spans="1:15">
      <c r="A243" s="278">
        <v>20199</v>
      </c>
      <c r="B243" s="295" t="s">
        <v>285</v>
      </c>
      <c r="C243" s="280">
        <f>SUM(C244:C245)</f>
        <v>0</v>
      </c>
      <c r="D243" s="281">
        <v>420</v>
      </c>
      <c r="E243" s="280">
        <f>SUM(E244:E245)</f>
        <v>111</v>
      </c>
      <c r="F243" s="282">
        <f t="shared" ref="F243:F247" si="36">E243/D243*100</f>
        <v>26.4285714285714</v>
      </c>
      <c r="G243" s="280">
        <f t="shared" ref="G243:G247" si="37">E243-C243</f>
        <v>111</v>
      </c>
      <c r="H243" s="283" t="e">
        <f t="shared" ref="H243:H247" si="38">(E243/C243-1)*100</f>
        <v>#DIV/0!</v>
      </c>
      <c r="I243" s="281">
        <f>SUM(I244:I245)</f>
        <v>81</v>
      </c>
      <c r="J243" s="304">
        <f t="shared" ref="J243:J247" si="39">I243-D243</f>
        <v>-339</v>
      </c>
      <c r="K243" s="283">
        <f t="shared" ref="K243:K247" si="40">(I243/D243-1)*100</f>
        <v>-80.7142857142857</v>
      </c>
      <c r="M243">
        <f t="shared" si="27"/>
        <v>0</v>
      </c>
      <c r="N243" s="301"/>
      <c r="O243" s="301"/>
    </row>
    <row r="244" customFormat="1" hidden="1" spans="1:15">
      <c r="A244" s="284">
        <v>2019901</v>
      </c>
      <c r="B244" s="287" t="s">
        <v>286</v>
      </c>
      <c r="C244" s="241"/>
      <c r="D244" s="292">
        <v>0</v>
      </c>
      <c r="E244" s="241"/>
      <c r="F244" s="228"/>
      <c r="G244" s="241"/>
      <c r="H244" s="230"/>
      <c r="I244" s="286">
        <f t="shared" ref="I244:I254" si="41">M244+P244+Q244</f>
        <v>0</v>
      </c>
      <c r="J244" s="241"/>
      <c r="K244" s="230"/>
      <c r="M244">
        <f t="shared" si="27"/>
        <v>0</v>
      </c>
      <c r="N244" s="301"/>
      <c r="O244" s="301"/>
    </row>
    <row r="245" customFormat="1" hidden="1" spans="1:15">
      <c r="A245" s="284">
        <v>2019999</v>
      </c>
      <c r="B245" s="287" t="s">
        <v>287</v>
      </c>
      <c r="C245" s="241"/>
      <c r="D245" s="292">
        <v>420</v>
      </c>
      <c r="E245" s="241">
        <v>111</v>
      </c>
      <c r="F245" s="228"/>
      <c r="G245" s="229"/>
      <c r="H245" s="230"/>
      <c r="I245" s="286">
        <f t="shared" si="41"/>
        <v>81</v>
      </c>
      <c r="J245" s="241"/>
      <c r="K245" s="230"/>
      <c r="M245">
        <f t="shared" si="27"/>
        <v>81</v>
      </c>
      <c r="N245" s="301">
        <v>81</v>
      </c>
      <c r="O245" s="301"/>
    </row>
    <row r="246" s="208" customFormat="1" spans="1:15">
      <c r="A246" s="273">
        <v>203</v>
      </c>
      <c r="B246" s="274" t="s">
        <v>288</v>
      </c>
      <c r="C246" s="275">
        <f>C247+C254</f>
        <v>97</v>
      </c>
      <c r="D246" s="302">
        <v>205</v>
      </c>
      <c r="E246" s="275">
        <f>E247+E254</f>
        <v>253</v>
      </c>
      <c r="F246" s="276">
        <f t="shared" si="36"/>
        <v>123.414634146341</v>
      </c>
      <c r="G246" s="303">
        <f t="shared" si="37"/>
        <v>156</v>
      </c>
      <c r="H246" s="276">
        <f t="shared" si="38"/>
        <v>160.824742268041</v>
      </c>
      <c r="I246" s="302">
        <f>I247+I254</f>
        <v>277</v>
      </c>
      <c r="J246" s="303">
        <f t="shared" si="39"/>
        <v>72</v>
      </c>
      <c r="K246" s="277">
        <f t="shared" si="40"/>
        <v>35.1219512195122</v>
      </c>
      <c r="M246" s="208">
        <f t="shared" si="27"/>
        <v>0</v>
      </c>
      <c r="N246" s="301"/>
      <c r="O246" s="301"/>
    </row>
    <row r="247" customFormat="1" hidden="1" spans="1:15">
      <c r="A247" s="278">
        <v>20306</v>
      </c>
      <c r="B247" s="295" t="s">
        <v>289</v>
      </c>
      <c r="C247" s="280">
        <f>SUM(C248:C253)</f>
        <v>7</v>
      </c>
      <c r="D247" s="281">
        <v>105</v>
      </c>
      <c r="E247" s="280">
        <f>SUM(E248:E253)</f>
        <v>157</v>
      </c>
      <c r="F247" s="282">
        <f t="shared" si="36"/>
        <v>149.52380952381</v>
      </c>
      <c r="G247" s="280">
        <f t="shared" si="37"/>
        <v>150</v>
      </c>
      <c r="H247" s="283">
        <f t="shared" si="38"/>
        <v>2142.85714285714</v>
      </c>
      <c r="I247" s="281">
        <f>SUM(I248:I253)</f>
        <v>137</v>
      </c>
      <c r="J247" s="304">
        <f t="shared" si="39"/>
        <v>32</v>
      </c>
      <c r="K247" s="283">
        <f t="shared" si="40"/>
        <v>30.4761904761905</v>
      </c>
      <c r="M247">
        <f t="shared" si="27"/>
        <v>0</v>
      </c>
      <c r="N247" s="301"/>
      <c r="O247" s="301"/>
    </row>
    <row r="248" customFormat="1" hidden="1" spans="1:15">
      <c r="A248" s="284">
        <v>2030601</v>
      </c>
      <c r="B248" s="287" t="s">
        <v>290</v>
      </c>
      <c r="C248" s="241">
        <v>7</v>
      </c>
      <c r="D248" s="292">
        <v>32</v>
      </c>
      <c r="E248" s="241">
        <v>25</v>
      </c>
      <c r="F248" s="228"/>
      <c r="G248" s="241"/>
      <c r="H248" s="230"/>
      <c r="I248" s="286">
        <f t="shared" si="41"/>
        <v>49</v>
      </c>
      <c r="J248" s="241">
        <v>0</v>
      </c>
      <c r="K248" s="230">
        <v>0</v>
      </c>
      <c r="M248">
        <f t="shared" si="27"/>
        <v>49</v>
      </c>
      <c r="N248" s="301">
        <v>49</v>
      </c>
      <c r="O248" s="301"/>
    </row>
    <row r="249" customFormat="1" hidden="1" spans="1:15">
      <c r="A249" s="284">
        <v>2030602</v>
      </c>
      <c r="B249" s="285" t="s">
        <v>291</v>
      </c>
      <c r="C249" s="241"/>
      <c r="D249" s="292">
        <v>0</v>
      </c>
      <c r="E249" s="241"/>
      <c r="F249" s="228"/>
      <c r="G249" s="241"/>
      <c r="H249" s="230"/>
      <c r="I249" s="286">
        <f t="shared" si="41"/>
        <v>0</v>
      </c>
      <c r="J249" s="241">
        <v>0</v>
      </c>
      <c r="K249" s="230">
        <v>0</v>
      </c>
      <c r="M249">
        <f t="shared" si="27"/>
        <v>0</v>
      </c>
      <c r="N249" s="301"/>
      <c r="O249" s="301"/>
    </row>
    <row r="250" customFormat="1" hidden="1" spans="1:15">
      <c r="A250" s="284">
        <v>2030603</v>
      </c>
      <c r="B250" s="285" t="s">
        <v>292</v>
      </c>
      <c r="C250" s="241"/>
      <c r="D250" s="292">
        <v>0</v>
      </c>
      <c r="E250" s="241"/>
      <c r="F250" s="228"/>
      <c r="G250" s="229"/>
      <c r="H250" s="312"/>
      <c r="I250" s="286">
        <f t="shared" si="41"/>
        <v>0</v>
      </c>
      <c r="J250" s="241">
        <v>0</v>
      </c>
      <c r="K250" s="230">
        <v>0</v>
      </c>
      <c r="M250">
        <f t="shared" si="27"/>
        <v>0</v>
      </c>
      <c r="N250" s="301"/>
      <c r="O250" s="301"/>
    </row>
    <row r="251" customFormat="1" hidden="1" spans="1:15">
      <c r="A251" s="284">
        <v>2030604</v>
      </c>
      <c r="B251" s="285" t="s">
        <v>293</v>
      </c>
      <c r="C251" s="241"/>
      <c r="D251" s="292">
        <v>0</v>
      </c>
      <c r="E251" s="241"/>
      <c r="F251" s="228"/>
      <c r="G251" s="241"/>
      <c r="H251" s="230"/>
      <c r="I251" s="286">
        <f t="shared" si="41"/>
        <v>0</v>
      </c>
      <c r="J251" s="241">
        <v>0</v>
      </c>
      <c r="K251" s="230">
        <v>0</v>
      </c>
      <c r="M251">
        <f t="shared" si="27"/>
        <v>0</v>
      </c>
      <c r="N251" s="301"/>
      <c r="O251" s="301"/>
    </row>
    <row r="252" customFormat="1" hidden="1" spans="1:15">
      <c r="A252" s="284">
        <v>2030607</v>
      </c>
      <c r="B252" s="287" t="s">
        <v>294</v>
      </c>
      <c r="C252" s="241"/>
      <c r="D252" s="292">
        <v>73</v>
      </c>
      <c r="E252" s="241">
        <v>132</v>
      </c>
      <c r="F252" s="228"/>
      <c r="G252" s="229"/>
      <c r="H252" s="230"/>
      <c r="I252" s="286">
        <f t="shared" si="41"/>
        <v>88</v>
      </c>
      <c r="J252" s="241"/>
      <c r="K252" s="230"/>
      <c r="M252">
        <f t="shared" si="27"/>
        <v>88</v>
      </c>
      <c r="N252" s="301">
        <v>88</v>
      </c>
      <c r="O252" s="301"/>
    </row>
    <row r="253" customFormat="1" hidden="1" spans="1:15">
      <c r="A253" s="284">
        <v>2030699</v>
      </c>
      <c r="B253" s="287" t="s">
        <v>295</v>
      </c>
      <c r="C253" s="241"/>
      <c r="D253" s="292">
        <v>0</v>
      </c>
      <c r="E253" s="241"/>
      <c r="F253" s="228"/>
      <c r="G253" s="229"/>
      <c r="H253" s="230"/>
      <c r="I253" s="286">
        <f t="shared" si="41"/>
        <v>0</v>
      </c>
      <c r="J253" s="241"/>
      <c r="K253" s="230"/>
      <c r="M253">
        <f t="shared" si="27"/>
        <v>0</v>
      </c>
      <c r="N253" s="301"/>
      <c r="O253" s="301"/>
    </row>
    <row r="254" customFormat="1" hidden="1" spans="1:15">
      <c r="A254" s="278">
        <v>20399</v>
      </c>
      <c r="B254" s="295" t="s">
        <v>296</v>
      </c>
      <c r="C254" s="304">
        <v>90</v>
      </c>
      <c r="D254" s="313">
        <v>100</v>
      </c>
      <c r="E254" s="304">
        <v>96</v>
      </c>
      <c r="F254" s="282">
        <f t="shared" ref="F254:F256" si="42">E254/D254*100</f>
        <v>96</v>
      </c>
      <c r="G254" s="280">
        <f t="shared" ref="G254:G256" si="43">E254-C254</f>
        <v>6</v>
      </c>
      <c r="H254" s="283">
        <f t="shared" ref="H254:H256" si="44">(E254/C254-1)*100</f>
        <v>6.66666666666667</v>
      </c>
      <c r="I254" s="313">
        <f t="shared" si="41"/>
        <v>140</v>
      </c>
      <c r="J254" s="304">
        <f t="shared" ref="J254:J256" si="45">I254-D254</f>
        <v>40</v>
      </c>
      <c r="K254" s="283">
        <f t="shared" ref="K254:K256" si="46">(I254/D254-1)*100</f>
        <v>40</v>
      </c>
      <c r="M254">
        <f t="shared" si="27"/>
        <v>140</v>
      </c>
      <c r="N254" s="301">
        <v>140</v>
      </c>
      <c r="O254" s="301"/>
    </row>
    <row r="255" s="208" customFormat="1" spans="1:15">
      <c r="A255" s="273">
        <v>204</v>
      </c>
      <c r="B255" s="274" t="s">
        <v>297</v>
      </c>
      <c r="C255" s="275">
        <f>C256+C259+C269+C276+C284+C293+C307+C317+C327+C335+C341</f>
        <v>12433</v>
      </c>
      <c r="D255" s="302">
        <v>12183</v>
      </c>
      <c r="E255" s="275">
        <f>E256+E259+E269+E276+E284+E293+E307+E317+E327+E335+E341</f>
        <v>12654</v>
      </c>
      <c r="F255" s="276">
        <f t="shared" si="42"/>
        <v>103.86604284659</v>
      </c>
      <c r="G255" s="275">
        <f t="shared" si="43"/>
        <v>221</v>
      </c>
      <c r="H255" s="277">
        <f t="shared" si="44"/>
        <v>1.77752754765543</v>
      </c>
      <c r="I255" s="302">
        <f>I256+I259+I269+I276+I284+I293+I307+I317+I327+I335+I341</f>
        <v>7983</v>
      </c>
      <c r="J255" s="303">
        <f t="shared" si="45"/>
        <v>-4200</v>
      </c>
      <c r="K255" s="277">
        <f t="shared" si="46"/>
        <v>-34.4742674218173</v>
      </c>
      <c r="M255" s="208">
        <f t="shared" si="27"/>
        <v>0</v>
      </c>
      <c r="N255" s="301"/>
      <c r="O255" s="301"/>
    </row>
    <row r="256" customFormat="1" hidden="1" spans="1:15">
      <c r="A256" s="278">
        <v>20401</v>
      </c>
      <c r="B256" s="279" t="s">
        <v>298</v>
      </c>
      <c r="C256" s="280">
        <f>SUM(C257:C258)</f>
        <v>0</v>
      </c>
      <c r="D256" s="281">
        <v>25</v>
      </c>
      <c r="E256" s="280">
        <f>SUM(E257:E258)</f>
        <v>43</v>
      </c>
      <c r="F256" s="282">
        <f t="shared" si="42"/>
        <v>172</v>
      </c>
      <c r="G256" s="280">
        <f t="shared" si="43"/>
        <v>43</v>
      </c>
      <c r="H256" s="283" t="e">
        <f t="shared" si="44"/>
        <v>#DIV/0!</v>
      </c>
      <c r="I256" s="281">
        <f>SUM(I257:I258)</f>
        <v>13</v>
      </c>
      <c r="J256" s="304">
        <f t="shared" si="45"/>
        <v>-12</v>
      </c>
      <c r="K256" s="283">
        <f t="shared" si="46"/>
        <v>-48</v>
      </c>
      <c r="M256">
        <f t="shared" si="27"/>
        <v>0</v>
      </c>
      <c r="N256" s="301"/>
      <c r="O256" s="301"/>
    </row>
    <row r="257" customFormat="1" hidden="1" spans="1:15">
      <c r="A257" s="284">
        <v>2040101</v>
      </c>
      <c r="B257" s="287" t="s">
        <v>299</v>
      </c>
      <c r="C257" s="241"/>
      <c r="D257" s="286">
        <v>25</v>
      </c>
      <c r="E257" s="241">
        <v>43</v>
      </c>
      <c r="F257" s="228"/>
      <c r="G257" s="241"/>
      <c r="H257" s="230"/>
      <c r="I257" s="286">
        <f t="shared" ref="I257:I268" si="47">M257+P257+Q257</f>
        <v>13</v>
      </c>
      <c r="J257" s="241"/>
      <c r="K257" s="230"/>
      <c r="M257">
        <f t="shared" si="27"/>
        <v>13</v>
      </c>
      <c r="N257" s="301">
        <v>13</v>
      </c>
      <c r="O257" s="301"/>
    </row>
    <row r="258" customFormat="1" hidden="1" spans="1:15">
      <c r="A258" s="284">
        <v>2040199</v>
      </c>
      <c r="B258" s="287" t="s">
        <v>300</v>
      </c>
      <c r="C258" s="241"/>
      <c r="D258" s="286">
        <v>0</v>
      </c>
      <c r="E258" s="241"/>
      <c r="F258" s="228"/>
      <c r="G258" s="229"/>
      <c r="H258" s="230"/>
      <c r="I258" s="286">
        <f t="shared" si="47"/>
        <v>0</v>
      </c>
      <c r="J258" s="241"/>
      <c r="K258" s="230"/>
      <c r="M258">
        <f t="shared" si="27"/>
        <v>0</v>
      </c>
      <c r="N258" s="301"/>
      <c r="O258" s="301"/>
    </row>
    <row r="259" customFormat="1" hidden="1" spans="1:15">
      <c r="A259" s="278">
        <v>20402</v>
      </c>
      <c r="B259" s="295" t="s">
        <v>301</v>
      </c>
      <c r="C259" s="280">
        <f>SUM(C260:C268)</f>
        <v>10998</v>
      </c>
      <c r="D259" s="281">
        <v>10147</v>
      </c>
      <c r="E259" s="280">
        <f>SUM(E260:E268)</f>
        <v>10719</v>
      </c>
      <c r="F259" s="282">
        <f>E259/D259*100</f>
        <v>105.637134128314</v>
      </c>
      <c r="G259" s="280">
        <f>E259-C259</f>
        <v>-279</v>
      </c>
      <c r="H259" s="283">
        <f>(E259/C259-1)*100</f>
        <v>-2.53682487725041</v>
      </c>
      <c r="I259" s="281">
        <f>SUM(I260:I268)</f>
        <v>7010</v>
      </c>
      <c r="J259" s="304">
        <f>I259-D259</f>
        <v>-3137</v>
      </c>
      <c r="K259" s="283">
        <f>(I259/D259-1)*100</f>
        <v>-30.9155415393712</v>
      </c>
      <c r="M259">
        <f t="shared" si="27"/>
        <v>0</v>
      </c>
      <c r="N259" s="301"/>
      <c r="O259" s="301"/>
    </row>
    <row r="260" customFormat="1" hidden="1" spans="1:15">
      <c r="A260" s="284">
        <v>2040201</v>
      </c>
      <c r="B260" s="287" t="s">
        <v>157</v>
      </c>
      <c r="C260" s="241">
        <v>4452</v>
      </c>
      <c r="D260" s="292">
        <v>4163</v>
      </c>
      <c r="E260" s="241">
        <v>4724</v>
      </c>
      <c r="F260" s="228"/>
      <c r="G260" s="229"/>
      <c r="H260" s="230"/>
      <c r="I260" s="286">
        <f t="shared" si="47"/>
        <v>3739</v>
      </c>
      <c r="J260" s="241"/>
      <c r="K260" s="230"/>
      <c r="M260">
        <f t="shared" si="27"/>
        <v>3739</v>
      </c>
      <c r="N260" s="301">
        <v>3739</v>
      </c>
      <c r="O260" s="301"/>
    </row>
    <row r="261" customFormat="1" hidden="1" spans="1:15">
      <c r="A261" s="284">
        <v>2040202</v>
      </c>
      <c r="B261" s="288" t="s">
        <v>158</v>
      </c>
      <c r="C261" s="241">
        <v>1500</v>
      </c>
      <c r="D261" s="292">
        <v>756</v>
      </c>
      <c r="E261" s="241">
        <v>782</v>
      </c>
      <c r="F261" s="228"/>
      <c r="G261" s="229"/>
      <c r="H261" s="230"/>
      <c r="I261" s="286">
        <f t="shared" si="47"/>
        <v>841</v>
      </c>
      <c r="J261" s="241"/>
      <c r="K261" s="230"/>
      <c r="M261">
        <f t="shared" si="27"/>
        <v>841</v>
      </c>
      <c r="N261" s="301">
        <v>841</v>
      </c>
      <c r="O261" s="301"/>
    </row>
    <row r="262" customFormat="1" hidden="1" spans="1:15">
      <c r="A262" s="284">
        <v>2040203</v>
      </c>
      <c r="B262" s="285" t="s">
        <v>159</v>
      </c>
      <c r="C262" s="241"/>
      <c r="D262" s="292">
        <v>0</v>
      </c>
      <c r="E262" s="241">
        <v>0</v>
      </c>
      <c r="F262" s="228"/>
      <c r="G262" s="229"/>
      <c r="H262" s="230"/>
      <c r="I262" s="286">
        <f t="shared" si="47"/>
        <v>0</v>
      </c>
      <c r="J262" s="241"/>
      <c r="K262" s="230"/>
      <c r="M262">
        <f t="shared" ref="M262:M325" si="48">N262+O262</f>
        <v>0</v>
      </c>
      <c r="N262" s="301"/>
      <c r="O262" s="301"/>
    </row>
    <row r="263" customFormat="1" hidden="1" spans="1:15">
      <c r="A263" s="284">
        <v>2040219</v>
      </c>
      <c r="B263" s="287" t="s">
        <v>197</v>
      </c>
      <c r="C263" s="241">
        <v>21</v>
      </c>
      <c r="D263" s="292">
        <v>19</v>
      </c>
      <c r="E263" s="241">
        <v>21</v>
      </c>
      <c r="F263" s="228"/>
      <c r="G263" s="241"/>
      <c r="H263" s="230"/>
      <c r="I263" s="286">
        <f t="shared" si="47"/>
        <v>0</v>
      </c>
      <c r="J263" s="241"/>
      <c r="K263" s="230"/>
      <c r="M263">
        <f t="shared" si="48"/>
        <v>0</v>
      </c>
      <c r="N263" s="301"/>
      <c r="O263" s="301"/>
    </row>
    <row r="264" customFormat="1" hidden="1" spans="1:17">
      <c r="A264" s="284">
        <v>2040220</v>
      </c>
      <c r="B264" s="285" t="s">
        <v>302</v>
      </c>
      <c r="C264" s="241">
        <v>4812</v>
      </c>
      <c r="D264" s="292">
        <v>5049</v>
      </c>
      <c r="E264" s="241">
        <v>5016</v>
      </c>
      <c r="F264" s="228"/>
      <c r="G264" s="241"/>
      <c r="H264" s="230"/>
      <c r="I264" s="286">
        <f t="shared" si="47"/>
        <v>2335</v>
      </c>
      <c r="J264" s="241"/>
      <c r="K264" s="230"/>
      <c r="M264">
        <f t="shared" si="48"/>
        <v>2184</v>
      </c>
      <c r="N264" s="301">
        <v>2184</v>
      </c>
      <c r="O264" s="301"/>
      <c r="Q264">
        <v>151</v>
      </c>
    </row>
    <row r="265" customFormat="1" hidden="1" spans="1:15">
      <c r="A265" s="284">
        <v>2040221</v>
      </c>
      <c r="B265" s="287" t="s">
        <v>303</v>
      </c>
      <c r="C265" s="241">
        <v>5</v>
      </c>
      <c r="D265" s="292">
        <v>0</v>
      </c>
      <c r="E265" s="241"/>
      <c r="F265" s="228"/>
      <c r="G265" s="241"/>
      <c r="H265" s="230"/>
      <c r="I265" s="286">
        <f t="shared" si="47"/>
        <v>0</v>
      </c>
      <c r="J265" s="241"/>
      <c r="K265" s="230"/>
      <c r="M265">
        <f t="shared" si="48"/>
        <v>0</v>
      </c>
      <c r="N265" s="301"/>
      <c r="O265" s="301"/>
    </row>
    <row r="266" customFormat="1" hidden="1" spans="1:15">
      <c r="A266" s="284">
        <v>2040222</v>
      </c>
      <c r="B266" s="287" t="s">
        <v>304</v>
      </c>
      <c r="C266" s="241">
        <v>8</v>
      </c>
      <c r="D266" s="292">
        <v>0</v>
      </c>
      <c r="E266" s="241"/>
      <c r="F266" s="228"/>
      <c r="G266" s="241"/>
      <c r="H266" s="230"/>
      <c r="I266" s="286">
        <f t="shared" si="47"/>
        <v>0</v>
      </c>
      <c r="J266" s="241"/>
      <c r="K266" s="230"/>
      <c r="M266">
        <f t="shared" si="48"/>
        <v>0</v>
      </c>
      <c r="N266" s="301"/>
      <c r="O266" s="301"/>
    </row>
    <row r="267" customFormat="1" hidden="1" spans="1:15">
      <c r="A267" s="284">
        <v>2040250</v>
      </c>
      <c r="B267" s="287" t="s">
        <v>166</v>
      </c>
      <c r="C267" s="241"/>
      <c r="D267" s="292">
        <v>0</v>
      </c>
      <c r="E267" s="241"/>
      <c r="F267" s="228"/>
      <c r="G267" s="229"/>
      <c r="H267" s="230"/>
      <c r="I267" s="286">
        <f t="shared" si="47"/>
        <v>0</v>
      </c>
      <c r="J267" s="241"/>
      <c r="K267" s="230"/>
      <c r="M267">
        <f t="shared" si="48"/>
        <v>0</v>
      </c>
      <c r="N267" s="301"/>
      <c r="O267" s="301"/>
    </row>
    <row r="268" customFormat="1" hidden="1" spans="1:16">
      <c r="A268" s="284">
        <v>2040299</v>
      </c>
      <c r="B268" s="287" t="s">
        <v>305</v>
      </c>
      <c r="C268" s="241">
        <v>200</v>
      </c>
      <c r="D268" s="292">
        <v>160</v>
      </c>
      <c r="E268" s="241">
        <v>176</v>
      </c>
      <c r="F268" s="228"/>
      <c r="G268" s="229"/>
      <c r="H268" s="230"/>
      <c r="I268" s="286">
        <f t="shared" si="47"/>
        <v>95</v>
      </c>
      <c r="J268" s="241"/>
      <c r="K268" s="230"/>
      <c r="M268">
        <f t="shared" si="48"/>
        <v>45</v>
      </c>
      <c r="N268" s="301">
        <v>45</v>
      </c>
      <c r="O268" s="301"/>
      <c r="P268">
        <v>50</v>
      </c>
    </row>
    <row r="269" customFormat="1" hidden="1" spans="1:15">
      <c r="A269" s="278">
        <v>20403</v>
      </c>
      <c r="B269" s="279" t="s">
        <v>306</v>
      </c>
      <c r="C269" s="280">
        <f>SUM(C270:C275)</f>
        <v>0</v>
      </c>
      <c r="D269" s="281">
        <v>187</v>
      </c>
      <c r="E269" s="280">
        <f>SUM(E270:E275)</f>
        <v>187</v>
      </c>
      <c r="F269" s="282"/>
      <c r="G269" s="280"/>
      <c r="H269" s="283"/>
      <c r="I269" s="281">
        <f>SUM(I270:I275)</f>
        <v>0</v>
      </c>
      <c r="J269" s="304">
        <f>I269-D269</f>
        <v>-187</v>
      </c>
      <c r="K269" s="283"/>
      <c r="M269">
        <f t="shared" si="48"/>
        <v>0</v>
      </c>
      <c r="N269" s="301"/>
      <c r="O269" s="301"/>
    </row>
    <row r="270" customFormat="1" hidden="1" spans="1:15">
      <c r="A270" s="284">
        <v>2040301</v>
      </c>
      <c r="B270" s="285" t="s">
        <v>157</v>
      </c>
      <c r="C270" s="241"/>
      <c r="D270" s="286">
        <v>0</v>
      </c>
      <c r="E270" s="241"/>
      <c r="F270" s="228"/>
      <c r="G270" s="241"/>
      <c r="H270" s="230"/>
      <c r="I270" s="286">
        <f t="shared" ref="I270:I275" si="49">M270+P270+Q270</f>
        <v>0</v>
      </c>
      <c r="J270" s="241">
        <v>0</v>
      </c>
      <c r="K270" s="230">
        <v>0</v>
      </c>
      <c r="M270">
        <f t="shared" si="48"/>
        <v>0</v>
      </c>
      <c r="N270" s="301"/>
      <c r="O270" s="301"/>
    </row>
    <row r="271" customFormat="1" hidden="1" spans="1:15">
      <c r="A271" s="284">
        <v>2040302</v>
      </c>
      <c r="B271" s="285" t="s">
        <v>158</v>
      </c>
      <c r="C271" s="241"/>
      <c r="D271" s="286">
        <v>187</v>
      </c>
      <c r="E271" s="241">
        <v>187</v>
      </c>
      <c r="F271" s="228"/>
      <c r="G271" s="241"/>
      <c r="H271" s="230"/>
      <c r="I271" s="286">
        <f t="shared" si="49"/>
        <v>0</v>
      </c>
      <c r="J271" s="241">
        <v>0</v>
      </c>
      <c r="K271" s="230">
        <v>0</v>
      </c>
      <c r="M271">
        <f t="shared" si="48"/>
        <v>0</v>
      </c>
      <c r="N271" s="301"/>
      <c r="O271" s="301"/>
    </row>
    <row r="272" customFormat="1" hidden="1" spans="1:15">
      <c r="A272" s="284">
        <v>2040303</v>
      </c>
      <c r="B272" s="287" t="s">
        <v>159</v>
      </c>
      <c r="C272" s="241"/>
      <c r="D272" s="286">
        <v>0</v>
      </c>
      <c r="E272" s="241"/>
      <c r="F272" s="228"/>
      <c r="G272" s="241"/>
      <c r="H272" s="230"/>
      <c r="I272" s="286">
        <f t="shared" si="49"/>
        <v>0</v>
      </c>
      <c r="J272" s="241">
        <v>0</v>
      </c>
      <c r="K272" s="230">
        <v>0</v>
      </c>
      <c r="M272">
        <f t="shared" si="48"/>
        <v>0</v>
      </c>
      <c r="N272" s="301"/>
      <c r="O272" s="301"/>
    </row>
    <row r="273" customFormat="1" hidden="1" spans="1:15">
      <c r="A273" s="284">
        <v>2040304</v>
      </c>
      <c r="B273" s="287" t="s">
        <v>307</v>
      </c>
      <c r="C273" s="241"/>
      <c r="D273" s="286">
        <v>0</v>
      </c>
      <c r="E273" s="241"/>
      <c r="F273" s="228"/>
      <c r="G273" s="241"/>
      <c r="H273" s="230"/>
      <c r="I273" s="286">
        <f t="shared" si="49"/>
        <v>0</v>
      </c>
      <c r="J273" s="241">
        <v>0</v>
      </c>
      <c r="K273" s="230">
        <v>0</v>
      </c>
      <c r="M273">
        <f t="shared" si="48"/>
        <v>0</v>
      </c>
      <c r="N273" s="301"/>
      <c r="O273" s="301"/>
    </row>
    <row r="274" customFormat="1" hidden="1" spans="1:15">
      <c r="A274" s="284">
        <v>2040350</v>
      </c>
      <c r="B274" s="287" t="s">
        <v>166</v>
      </c>
      <c r="C274" s="241"/>
      <c r="D274" s="286">
        <v>0</v>
      </c>
      <c r="E274" s="241"/>
      <c r="F274" s="228"/>
      <c r="G274" s="241"/>
      <c r="H274" s="230"/>
      <c r="I274" s="286">
        <f t="shared" si="49"/>
        <v>0</v>
      </c>
      <c r="J274" s="241">
        <v>0</v>
      </c>
      <c r="K274" s="230">
        <v>0</v>
      </c>
      <c r="M274">
        <f t="shared" si="48"/>
        <v>0</v>
      </c>
      <c r="N274" s="301"/>
      <c r="O274" s="301"/>
    </row>
    <row r="275" customFormat="1" hidden="1" spans="1:15">
      <c r="A275" s="284">
        <v>2040399</v>
      </c>
      <c r="B275" s="288" t="s">
        <v>308</v>
      </c>
      <c r="C275" s="241"/>
      <c r="D275" s="286">
        <v>0</v>
      </c>
      <c r="E275" s="241"/>
      <c r="F275" s="228"/>
      <c r="G275" s="229"/>
      <c r="H275" s="230"/>
      <c r="I275" s="286">
        <f t="shared" si="49"/>
        <v>0</v>
      </c>
      <c r="J275" s="241">
        <v>0</v>
      </c>
      <c r="K275" s="230">
        <v>0</v>
      </c>
      <c r="M275">
        <f t="shared" si="48"/>
        <v>0</v>
      </c>
      <c r="N275" s="301"/>
      <c r="O275" s="301"/>
    </row>
    <row r="276" customFormat="1" hidden="1" spans="1:15">
      <c r="A276" s="278">
        <v>20404</v>
      </c>
      <c r="B276" s="279" t="s">
        <v>309</v>
      </c>
      <c r="C276" s="280">
        <f>SUM(C277:C283)</f>
        <v>97</v>
      </c>
      <c r="D276" s="281">
        <v>167</v>
      </c>
      <c r="E276" s="280">
        <f>SUM(E277:E283)</f>
        <v>220</v>
      </c>
      <c r="F276" s="282">
        <f>E276/D276*100</f>
        <v>131.736526946108</v>
      </c>
      <c r="G276" s="280">
        <f>E276-C276</f>
        <v>123</v>
      </c>
      <c r="H276" s="283">
        <f>(E276/C276-1)*100</f>
        <v>126.80412371134</v>
      </c>
      <c r="I276" s="281">
        <f>SUM(I277:I283)</f>
        <v>63</v>
      </c>
      <c r="J276" s="304">
        <f>I276-D276</f>
        <v>-104</v>
      </c>
      <c r="K276" s="283">
        <f>(I276/D276-1)*100</f>
        <v>-62.2754491017964</v>
      </c>
      <c r="M276">
        <f t="shared" si="48"/>
        <v>0</v>
      </c>
      <c r="N276" s="301"/>
      <c r="O276" s="301"/>
    </row>
    <row r="277" customFormat="1" hidden="1" spans="1:15">
      <c r="A277" s="284">
        <v>2040401</v>
      </c>
      <c r="B277" s="285" t="s">
        <v>157</v>
      </c>
      <c r="C277" s="241">
        <v>45</v>
      </c>
      <c r="D277" s="292">
        <v>0</v>
      </c>
      <c r="E277" s="241">
        <v>83</v>
      </c>
      <c r="F277" s="228"/>
      <c r="G277" s="229"/>
      <c r="H277" s="230"/>
      <c r="I277" s="286">
        <f t="shared" ref="I277:I283" si="50">M277+P277+Q277</f>
        <v>0</v>
      </c>
      <c r="J277" s="241"/>
      <c r="K277" s="230"/>
      <c r="M277">
        <f t="shared" si="48"/>
        <v>0</v>
      </c>
      <c r="N277" s="301"/>
      <c r="O277" s="301"/>
    </row>
    <row r="278" customFormat="1" hidden="1" spans="1:15">
      <c r="A278" s="284">
        <v>2040402</v>
      </c>
      <c r="B278" s="285" t="s">
        <v>158</v>
      </c>
      <c r="C278" s="241">
        <v>52</v>
      </c>
      <c r="D278" s="292">
        <v>167</v>
      </c>
      <c r="E278" s="241">
        <v>137</v>
      </c>
      <c r="F278" s="228"/>
      <c r="G278" s="229"/>
      <c r="H278" s="230"/>
      <c r="I278" s="286">
        <f t="shared" si="50"/>
        <v>63</v>
      </c>
      <c r="J278" s="241"/>
      <c r="K278" s="230"/>
      <c r="M278">
        <f t="shared" si="48"/>
        <v>63</v>
      </c>
      <c r="N278" s="301">
        <v>63</v>
      </c>
      <c r="O278" s="301"/>
    </row>
    <row r="279" customFormat="1" hidden="1" spans="1:15">
      <c r="A279" s="284">
        <v>2040403</v>
      </c>
      <c r="B279" s="287" t="s">
        <v>159</v>
      </c>
      <c r="C279" s="241"/>
      <c r="D279" s="292">
        <v>0</v>
      </c>
      <c r="E279" s="241"/>
      <c r="F279" s="228"/>
      <c r="G279" s="229"/>
      <c r="H279" s="230"/>
      <c r="I279" s="286">
        <f t="shared" si="50"/>
        <v>0</v>
      </c>
      <c r="J279" s="241"/>
      <c r="K279" s="230"/>
      <c r="M279">
        <f t="shared" si="48"/>
        <v>0</v>
      </c>
      <c r="N279" s="301"/>
      <c r="O279" s="301"/>
    </row>
    <row r="280" customFormat="1" hidden="1" spans="1:15">
      <c r="A280" s="284">
        <v>2040409</v>
      </c>
      <c r="B280" s="287" t="s">
        <v>310</v>
      </c>
      <c r="C280" s="241"/>
      <c r="D280" s="292">
        <v>0</v>
      </c>
      <c r="E280" s="241"/>
      <c r="F280" s="228"/>
      <c r="G280" s="229"/>
      <c r="H280" s="230"/>
      <c r="I280" s="286">
        <f t="shared" si="50"/>
        <v>0</v>
      </c>
      <c r="J280" s="241"/>
      <c r="K280" s="230"/>
      <c r="M280">
        <f t="shared" si="48"/>
        <v>0</v>
      </c>
      <c r="N280" s="301"/>
      <c r="O280" s="301"/>
    </row>
    <row r="281" customFormat="1" hidden="1" spans="1:15">
      <c r="A281" s="284">
        <v>2040410</v>
      </c>
      <c r="B281" s="287" t="s">
        <v>311</v>
      </c>
      <c r="C281" s="241"/>
      <c r="D281" s="292">
        <v>0</v>
      </c>
      <c r="E281" s="241"/>
      <c r="F281" s="228"/>
      <c r="G281" s="229"/>
      <c r="H281" s="230"/>
      <c r="I281" s="286">
        <f t="shared" si="50"/>
        <v>0</v>
      </c>
      <c r="J281" s="241"/>
      <c r="K281" s="230"/>
      <c r="M281">
        <f t="shared" si="48"/>
        <v>0</v>
      </c>
      <c r="N281" s="301"/>
      <c r="O281" s="301"/>
    </row>
    <row r="282" customFormat="1" hidden="1" spans="1:15">
      <c r="A282" s="284">
        <v>2040450</v>
      </c>
      <c r="B282" s="287" t="s">
        <v>166</v>
      </c>
      <c r="C282" s="241"/>
      <c r="D282" s="292">
        <v>0</v>
      </c>
      <c r="E282" s="241"/>
      <c r="F282" s="228"/>
      <c r="G282" s="229"/>
      <c r="H282" s="230"/>
      <c r="I282" s="286">
        <f t="shared" si="50"/>
        <v>0</v>
      </c>
      <c r="J282" s="241"/>
      <c r="K282" s="230"/>
      <c r="M282">
        <f t="shared" si="48"/>
        <v>0</v>
      </c>
      <c r="N282" s="301"/>
      <c r="O282" s="301"/>
    </row>
    <row r="283" customFormat="1" hidden="1" spans="1:15">
      <c r="A283" s="284">
        <v>2040499</v>
      </c>
      <c r="B283" s="287" t="s">
        <v>312</v>
      </c>
      <c r="C283" s="241"/>
      <c r="D283" s="292">
        <v>0</v>
      </c>
      <c r="E283" s="241"/>
      <c r="F283" s="228"/>
      <c r="G283" s="229"/>
      <c r="H283" s="230"/>
      <c r="I283" s="286">
        <f t="shared" si="50"/>
        <v>0</v>
      </c>
      <c r="J283" s="241"/>
      <c r="K283" s="230"/>
      <c r="M283">
        <f t="shared" si="48"/>
        <v>0</v>
      </c>
      <c r="N283" s="301"/>
      <c r="O283" s="301"/>
    </row>
    <row r="284" customFormat="1" hidden="1" spans="1:15">
      <c r="A284" s="278">
        <v>20405</v>
      </c>
      <c r="B284" s="307" t="s">
        <v>313</v>
      </c>
      <c r="C284" s="280">
        <f>SUM(C285:C292)</f>
        <v>149</v>
      </c>
      <c r="D284" s="281">
        <v>623</v>
      </c>
      <c r="E284" s="280">
        <f>SUM(E285:E292)</f>
        <v>364</v>
      </c>
      <c r="F284" s="282">
        <f>E284/D284*100</f>
        <v>58.4269662921348</v>
      </c>
      <c r="G284" s="280">
        <f>E284-C284</f>
        <v>215</v>
      </c>
      <c r="H284" s="283">
        <f>(E284/C284-1)*100</f>
        <v>144.295302013423</v>
      </c>
      <c r="I284" s="281">
        <f>SUM(I285:I292)</f>
        <v>106</v>
      </c>
      <c r="J284" s="304">
        <f>I284-D284</f>
        <v>-517</v>
      </c>
      <c r="K284" s="283">
        <f>(I284/D284-1)*100</f>
        <v>-82.9855537720706</v>
      </c>
      <c r="M284">
        <f t="shared" si="48"/>
        <v>0</v>
      </c>
      <c r="N284" s="301"/>
      <c r="O284" s="301"/>
    </row>
    <row r="285" customFormat="1" hidden="1" spans="1:15">
      <c r="A285" s="284">
        <v>2040501</v>
      </c>
      <c r="B285" s="285" t="s">
        <v>157</v>
      </c>
      <c r="C285" s="241">
        <v>103</v>
      </c>
      <c r="D285" s="292">
        <v>250</v>
      </c>
      <c r="E285" s="241">
        <v>363</v>
      </c>
      <c r="F285" s="228"/>
      <c r="G285" s="229"/>
      <c r="H285" s="230"/>
      <c r="I285" s="286">
        <f t="shared" ref="I285:I292" si="51">M285+P285+Q285</f>
        <v>0</v>
      </c>
      <c r="J285" s="241"/>
      <c r="K285" s="230"/>
      <c r="M285">
        <f t="shared" si="48"/>
        <v>0</v>
      </c>
      <c r="N285" s="301"/>
      <c r="O285" s="301"/>
    </row>
    <row r="286" customFormat="1" hidden="1" spans="1:15">
      <c r="A286" s="284">
        <v>2040502</v>
      </c>
      <c r="B286" s="285" t="s">
        <v>158</v>
      </c>
      <c r="C286" s="241">
        <v>46</v>
      </c>
      <c r="D286" s="292">
        <v>0</v>
      </c>
      <c r="E286" s="241">
        <v>1</v>
      </c>
      <c r="F286" s="228"/>
      <c r="G286" s="229"/>
      <c r="H286" s="230"/>
      <c r="I286" s="286">
        <f t="shared" si="51"/>
        <v>106</v>
      </c>
      <c r="J286" s="241"/>
      <c r="K286" s="230"/>
      <c r="M286">
        <f t="shared" si="48"/>
        <v>106</v>
      </c>
      <c r="N286" s="301">
        <v>106</v>
      </c>
      <c r="O286" s="301"/>
    </row>
    <row r="287" customFormat="1" hidden="1" spans="1:15">
      <c r="A287" s="284">
        <v>2040503</v>
      </c>
      <c r="B287" s="285" t="s">
        <v>159</v>
      </c>
      <c r="C287" s="241"/>
      <c r="D287" s="292">
        <v>0</v>
      </c>
      <c r="E287" s="241"/>
      <c r="F287" s="228"/>
      <c r="G287" s="229"/>
      <c r="H287" s="230"/>
      <c r="I287" s="286">
        <f t="shared" si="51"/>
        <v>0</v>
      </c>
      <c r="J287" s="241"/>
      <c r="K287" s="230"/>
      <c r="M287">
        <f t="shared" si="48"/>
        <v>0</v>
      </c>
      <c r="N287" s="301"/>
      <c r="O287" s="301"/>
    </row>
    <row r="288" customFormat="1" hidden="1" spans="1:15">
      <c r="A288" s="284">
        <v>2040504</v>
      </c>
      <c r="B288" s="287" t="s">
        <v>314</v>
      </c>
      <c r="C288" s="241"/>
      <c r="D288" s="292">
        <v>0</v>
      </c>
      <c r="E288" s="241"/>
      <c r="F288" s="228"/>
      <c r="G288" s="229"/>
      <c r="H288" s="230"/>
      <c r="I288" s="286">
        <f t="shared" si="51"/>
        <v>0</v>
      </c>
      <c r="J288" s="241"/>
      <c r="K288" s="230"/>
      <c r="M288">
        <f t="shared" si="48"/>
        <v>0</v>
      </c>
      <c r="N288" s="301"/>
      <c r="O288" s="301"/>
    </row>
    <row r="289" customFormat="1" hidden="1" spans="1:15">
      <c r="A289" s="284">
        <v>2040505</v>
      </c>
      <c r="B289" s="287" t="s">
        <v>315</v>
      </c>
      <c r="C289" s="241"/>
      <c r="D289" s="292">
        <v>0</v>
      </c>
      <c r="E289" s="241"/>
      <c r="F289" s="228"/>
      <c r="G289" s="229"/>
      <c r="H289" s="230"/>
      <c r="I289" s="286">
        <f t="shared" si="51"/>
        <v>0</v>
      </c>
      <c r="J289" s="241"/>
      <c r="K289" s="230"/>
      <c r="M289">
        <f t="shared" si="48"/>
        <v>0</v>
      </c>
      <c r="N289" s="301"/>
      <c r="O289" s="301"/>
    </row>
    <row r="290" customFormat="1" hidden="1" spans="1:15">
      <c r="A290" s="284">
        <v>2040506</v>
      </c>
      <c r="B290" s="287" t="s">
        <v>316</v>
      </c>
      <c r="C290" s="241"/>
      <c r="D290" s="292">
        <v>0</v>
      </c>
      <c r="E290" s="241"/>
      <c r="F290" s="228"/>
      <c r="G290" s="229"/>
      <c r="H290" s="230"/>
      <c r="I290" s="286">
        <f t="shared" si="51"/>
        <v>0</v>
      </c>
      <c r="J290" s="241"/>
      <c r="K290" s="230"/>
      <c r="M290">
        <f t="shared" si="48"/>
        <v>0</v>
      </c>
      <c r="N290" s="301"/>
      <c r="O290" s="301"/>
    </row>
    <row r="291" customFormat="1" hidden="1" spans="1:15">
      <c r="A291" s="284">
        <v>2040550</v>
      </c>
      <c r="B291" s="285" t="s">
        <v>166</v>
      </c>
      <c r="C291" s="241"/>
      <c r="D291" s="292">
        <v>0</v>
      </c>
      <c r="E291" s="241"/>
      <c r="F291" s="228"/>
      <c r="G291" s="229"/>
      <c r="H291" s="230"/>
      <c r="I291" s="286">
        <f t="shared" si="51"/>
        <v>0</v>
      </c>
      <c r="J291" s="241"/>
      <c r="K291" s="230"/>
      <c r="M291">
        <f t="shared" si="48"/>
        <v>0</v>
      </c>
      <c r="N291" s="301"/>
      <c r="O291" s="301"/>
    </row>
    <row r="292" customFormat="1" hidden="1" spans="1:15">
      <c r="A292" s="284">
        <v>2040599</v>
      </c>
      <c r="B292" s="285" t="s">
        <v>317</v>
      </c>
      <c r="C292" s="241"/>
      <c r="D292" s="292">
        <v>373</v>
      </c>
      <c r="E292" s="241"/>
      <c r="F292" s="228"/>
      <c r="G292" s="229"/>
      <c r="H292" s="230"/>
      <c r="I292" s="286">
        <f t="shared" si="51"/>
        <v>0</v>
      </c>
      <c r="J292" s="241"/>
      <c r="K292" s="230"/>
      <c r="M292">
        <f t="shared" si="48"/>
        <v>0</v>
      </c>
      <c r="N292" s="301"/>
      <c r="O292" s="301"/>
    </row>
    <row r="293" customFormat="1" hidden="1" spans="1:15">
      <c r="A293" s="278">
        <v>20406</v>
      </c>
      <c r="B293" s="279" t="s">
        <v>318</v>
      </c>
      <c r="C293" s="280">
        <f>SUM(C294:C306)</f>
        <v>792</v>
      </c>
      <c r="D293" s="281">
        <v>1030</v>
      </c>
      <c r="E293" s="280">
        <f>SUM(E294:E306)</f>
        <v>1099</v>
      </c>
      <c r="F293" s="282">
        <f>E293/D293*100</f>
        <v>106.699029126214</v>
      </c>
      <c r="G293" s="280">
        <f>E293-C293</f>
        <v>307</v>
      </c>
      <c r="H293" s="283">
        <f>(E293/C293-1)*100</f>
        <v>38.7626262626263</v>
      </c>
      <c r="I293" s="281">
        <f>SUM(I294:I306)</f>
        <v>791</v>
      </c>
      <c r="J293" s="304">
        <f>I293-D293</f>
        <v>-239</v>
      </c>
      <c r="K293" s="283">
        <f>(I293/D293-1)*100</f>
        <v>-23.2038834951456</v>
      </c>
      <c r="M293">
        <f t="shared" si="48"/>
        <v>0</v>
      </c>
      <c r="N293" s="301"/>
      <c r="O293" s="301"/>
    </row>
    <row r="294" customFormat="1" hidden="1" spans="1:15">
      <c r="A294" s="284">
        <v>2040601</v>
      </c>
      <c r="B294" s="287" t="s">
        <v>157</v>
      </c>
      <c r="C294" s="241">
        <v>557</v>
      </c>
      <c r="D294" s="286">
        <v>506</v>
      </c>
      <c r="E294" s="241">
        <v>698</v>
      </c>
      <c r="F294" s="228"/>
      <c r="G294" s="229"/>
      <c r="H294" s="230"/>
      <c r="I294" s="286">
        <f t="shared" ref="I294:I306" si="52">M294+P294+Q294</f>
        <v>577</v>
      </c>
      <c r="J294" s="241"/>
      <c r="K294" s="230"/>
      <c r="M294">
        <f t="shared" si="48"/>
        <v>577</v>
      </c>
      <c r="N294" s="301">
        <v>577</v>
      </c>
      <c r="O294" s="301"/>
    </row>
    <row r="295" customFormat="1" hidden="1" spans="1:17">
      <c r="A295" s="284">
        <v>2040602</v>
      </c>
      <c r="B295" s="287" t="s">
        <v>158</v>
      </c>
      <c r="C295" s="241">
        <v>209</v>
      </c>
      <c r="D295" s="286">
        <v>235</v>
      </c>
      <c r="E295" s="241">
        <v>240</v>
      </c>
      <c r="F295" s="228"/>
      <c r="G295" s="241"/>
      <c r="H295" s="230"/>
      <c r="I295" s="286">
        <f t="shared" si="52"/>
        <v>152</v>
      </c>
      <c r="J295" s="241"/>
      <c r="K295" s="230"/>
      <c r="M295">
        <f t="shared" si="48"/>
        <v>114</v>
      </c>
      <c r="N295" s="301">
        <v>114</v>
      </c>
      <c r="O295" s="301"/>
      <c r="Q295">
        <v>38</v>
      </c>
    </row>
    <row r="296" customFormat="1" hidden="1" spans="1:15">
      <c r="A296" s="284">
        <v>2040603</v>
      </c>
      <c r="B296" s="287" t="s">
        <v>159</v>
      </c>
      <c r="C296" s="241">
        <v>0</v>
      </c>
      <c r="D296" s="286">
        <v>0</v>
      </c>
      <c r="E296" s="241">
        <v>0</v>
      </c>
      <c r="F296" s="228"/>
      <c r="G296" s="241"/>
      <c r="H296" s="230"/>
      <c r="I296" s="286">
        <f t="shared" si="52"/>
        <v>0</v>
      </c>
      <c r="J296" s="241"/>
      <c r="K296" s="230"/>
      <c r="M296">
        <f t="shared" si="48"/>
        <v>0</v>
      </c>
      <c r="N296" s="301"/>
      <c r="O296" s="301"/>
    </row>
    <row r="297" customFormat="1" hidden="1" spans="1:16">
      <c r="A297" s="284">
        <v>2040604</v>
      </c>
      <c r="B297" s="288" t="s">
        <v>319</v>
      </c>
      <c r="C297" s="241">
        <v>7</v>
      </c>
      <c r="D297" s="286">
        <v>26</v>
      </c>
      <c r="E297" s="241">
        <v>12</v>
      </c>
      <c r="F297" s="228"/>
      <c r="G297" s="241"/>
      <c r="H297" s="230"/>
      <c r="I297" s="286">
        <f t="shared" si="52"/>
        <v>21</v>
      </c>
      <c r="J297" s="241"/>
      <c r="K297" s="230"/>
      <c r="M297">
        <f t="shared" si="48"/>
        <v>15</v>
      </c>
      <c r="N297" s="301">
        <v>15</v>
      </c>
      <c r="O297" s="301"/>
      <c r="P297">
        <v>6</v>
      </c>
    </row>
    <row r="298" customFormat="1" hidden="1" spans="1:15">
      <c r="A298" s="284">
        <v>2040605</v>
      </c>
      <c r="B298" s="285" t="s">
        <v>320</v>
      </c>
      <c r="C298" s="241">
        <v>9</v>
      </c>
      <c r="D298" s="286">
        <v>35</v>
      </c>
      <c r="E298" s="241">
        <v>6</v>
      </c>
      <c r="F298" s="228"/>
      <c r="G298" s="229"/>
      <c r="H298" s="230"/>
      <c r="I298" s="286">
        <f t="shared" si="52"/>
        <v>10</v>
      </c>
      <c r="J298" s="241"/>
      <c r="K298" s="230"/>
      <c r="M298">
        <f t="shared" si="48"/>
        <v>10</v>
      </c>
      <c r="N298" s="301">
        <v>10</v>
      </c>
      <c r="O298" s="301"/>
    </row>
    <row r="299" customFormat="1" hidden="1" spans="1:15">
      <c r="A299" s="284">
        <v>2040606</v>
      </c>
      <c r="B299" s="285" t="s">
        <v>321</v>
      </c>
      <c r="C299" s="241">
        <v>0</v>
      </c>
      <c r="D299" s="286">
        <v>51</v>
      </c>
      <c r="E299" s="241">
        <v>44</v>
      </c>
      <c r="F299" s="228"/>
      <c r="G299" s="241"/>
      <c r="H299" s="230"/>
      <c r="I299" s="286">
        <f t="shared" si="52"/>
        <v>15</v>
      </c>
      <c r="J299" s="241"/>
      <c r="K299" s="230"/>
      <c r="M299">
        <f t="shared" si="48"/>
        <v>15</v>
      </c>
      <c r="N299" s="301">
        <v>15</v>
      </c>
      <c r="O299" s="301"/>
    </row>
    <row r="300" customFormat="1" hidden="1" spans="1:15">
      <c r="A300" s="284">
        <v>2040607</v>
      </c>
      <c r="B300" s="285" t="s">
        <v>322</v>
      </c>
      <c r="C300" s="241">
        <v>0</v>
      </c>
      <c r="D300" s="286">
        <v>3</v>
      </c>
      <c r="E300" s="241">
        <v>3</v>
      </c>
      <c r="F300" s="228"/>
      <c r="G300" s="229"/>
      <c r="H300" s="230"/>
      <c r="I300" s="286">
        <f t="shared" si="52"/>
        <v>3</v>
      </c>
      <c r="J300" s="241"/>
      <c r="K300" s="230"/>
      <c r="M300">
        <f t="shared" si="48"/>
        <v>3</v>
      </c>
      <c r="N300" s="301">
        <v>3</v>
      </c>
      <c r="O300" s="301"/>
    </row>
    <row r="301" customFormat="1" hidden="1" spans="1:15">
      <c r="A301" s="284">
        <v>2040608</v>
      </c>
      <c r="B301" s="287" t="s">
        <v>323</v>
      </c>
      <c r="C301" s="241">
        <v>0</v>
      </c>
      <c r="D301" s="286">
        <v>0</v>
      </c>
      <c r="E301" s="241">
        <v>0</v>
      </c>
      <c r="F301" s="228"/>
      <c r="G301" s="241"/>
      <c r="H301" s="230"/>
      <c r="I301" s="286">
        <f t="shared" si="52"/>
        <v>0</v>
      </c>
      <c r="J301" s="241"/>
      <c r="K301" s="230"/>
      <c r="M301">
        <f t="shared" si="48"/>
        <v>0</v>
      </c>
      <c r="N301" s="301"/>
      <c r="O301" s="301"/>
    </row>
    <row r="302" customFormat="1" hidden="1" spans="1:15">
      <c r="A302" s="284">
        <v>2040610</v>
      </c>
      <c r="B302" s="287" t="s">
        <v>324</v>
      </c>
      <c r="C302" s="241">
        <v>7</v>
      </c>
      <c r="D302" s="286">
        <v>13</v>
      </c>
      <c r="E302" s="241">
        <v>0</v>
      </c>
      <c r="F302" s="228"/>
      <c r="G302" s="241"/>
      <c r="H302" s="230"/>
      <c r="I302" s="286">
        <f t="shared" si="52"/>
        <v>12</v>
      </c>
      <c r="J302" s="241"/>
      <c r="K302" s="230"/>
      <c r="M302">
        <f t="shared" si="48"/>
        <v>12</v>
      </c>
      <c r="N302" s="301">
        <v>12</v>
      </c>
      <c r="O302" s="301"/>
    </row>
    <row r="303" customFormat="1" hidden="1" spans="1:15">
      <c r="A303" s="284">
        <v>2040612</v>
      </c>
      <c r="B303" s="287" t="s">
        <v>325</v>
      </c>
      <c r="C303" s="241">
        <v>2</v>
      </c>
      <c r="D303" s="286">
        <v>1</v>
      </c>
      <c r="E303" s="241">
        <v>1</v>
      </c>
      <c r="F303" s="228"/>
      <c r="G303" s="241"/>
      <c r="H303" s="230"/>
      <c r="I303" s="286">
        <f t="shared" si="52"/>
        <v>1</v>
      </c>
      <c r="J303" s="241"/>
      <c r="K303" s="230"/>
      <c r="M303">
        <f t="shared" si="48"/>
        <v>1</v>
      </c>
      <c r="N303" s="301">
        <v>1</v>
      </c>
      <c r="O303" s="301"/>
    </row>
    <row r="304" customFormat="1" hidden="1" spans="1:15">
      <c r="A304" s="284">
        <v>2040613</v>
      </c>
      <c r="B304" s="287" t="s">
        <v>197</v>
      </c>
      <c r="C304" s="241">
        <v>0</v>
      </c>
      <c r="D304" s="286">
        <v>0</v>
      </c>
      <c r="E304" s="241">
        <v>0</v>
      </c>
      <c r="F304" s="228"/>
      <c r="G304" s="241"/>
      <c r="H304" s="230"/>
      <c r="I304" s="286">
        <f t="shared" si="52"/>
        <v>0</v>
      </c>
      <c r="J304" s="241"/>
      <c r="K304" s="230"/>
      <c r="M304">
        <f t="shared" si="48"/>
        <v>0</v>
      </c>
      <c r="N304" s="301"/>
      <c r="O304" s="301"/>
    </row>
    <row r="305" customFormat="1" hidden="1" spans="1:15">
      <c r="A305" s="284">
        <v>2040650</v>
      </c>
      <c r="B305" s="287" t="s">
        <v>166</v>
      </c>
      <c r="C305" s="241">
        <v>0</v>
      </c>
      <c r="D305" s="286">
        <v>0</v>
      </c>
      <c r="E305" s="241">
        <v>0</v>
      </c>
      <c r="F305" s="228"/>
      <c r="G305" s="241"/>
      <c r="H305" s="230"/>
      <c r="I305" s="286">
        <f t="shared" si="52"/>
        <v>0</v>
      </c>
      <c r="J305" s="241"/>
      <c r="K305" s="230"/>
      <c r="M305">
        <f t="shared" si="48"/>
        <v>0</v>
      </c>
      <c r="N305" s="301"/>
      <c r="O305" s="301"/>
    </row>
    <row r="306" customFormat="1" hidden="1" spans="1:15">
      <c r="A306" s="284">
        <v>2040699</v>
      </c>
      <c r="B306" s="285" t="s">
        <v>326</v>
      </c>
      <c r="C306" s="241">
        <v>1</v>
      </c>
      <c r="D306" s="286">
        <v>160</v>
      </c>
      <c r="E306" s="241">
        <v>95</v>
      </c>
      <c r="F306" s="228"/>
      <c r="G306" s="229"/>
      <c r="H306" s="230"/>
      <c r="I306" s="286">
        <f t="shared" si="52"/>
        <v>0</v>
      </c>
      <c r="J306" s="241"/>
      <c r="K306" s="230"/>
      <c r="M306">
        <f t="shared" si="48"/>
        <v>0</v>
      </c>
      <c r="N306" s="301"/>
      <c r="O306" s="301"/>
    </row>
    <row r="307" customFormat="1" hidden="1" spans="1:15">
      <c r="A307" s="278">
        <v>20407</v>
      </c>
      <c r="B307" s="279" t="s">
        <v>327</v>
      </c>
      <c r="C307" s="280"/>
      <c r="D307" s="281"/>
      <c r="E307" s="280"/>
      <c r="F307" s="282"/>
      <c r="G307" s="280">
        <f>E307-C307</f>
        <v>0</v>
      </c>
      <c r="H307" s="283"/>
      <c r="I307" s="281"/>
      <c r="J307" s="304"/>
      <c r="K307" s="283"/>
      <c r="M307">
        <f t="shared" si="48"/>
        <v>0</v>
      </c>
      <c r="N307" s="301"/>
      <c r="O307" s="301"/>
    </row>
    <row r="308" customFormat="1" hidden="1" spans="1:15">
      <c r="A308" s="284">
        <v>2040701</v>
      </c>
      <c r="B308" s="285" t="s">
        <v>157</v>
      </c>
      <c r="C308" s="241"/>
      <c r="D308" s="286">
        <v>0</v>
      </c>
      <c r="E308" s="241"/>
      <c r="F308" s="228"/>
      <c r="G308" s="241"/>
      <c r="H308" s="230"/>
      <c r="I308" s="286">
        <f t="shared" ref="I308:I316" si="53">M308+P308+Q308</f>
        <v>0</v>
      </c>
      <c r="J308" s="241"/>
      <c r="K308" s="230"/>
      <c r="M308">
        <f t="shared" si="48"/>
        <v>0</v>
      </c>
      <c r="N308" s="301"/>
      <c r="O308" s="301"/>
    </row>
    <row r="309" customFormat="1" hidden="1" spans="1:15">
      <c r="A309" s="284">
        <v>2040702</v>
      </c>
      <c r="B309" s="287" t="s">
        <v>158</v>
      </c>
      <c r="C309" s="241"/>
      <c r="D309" s="286">
        <v>0</v>
      </c>
      <c r="E309" s="241"/>
      <c r="F309" s="228"/>
      <c r="G309" s="241"/>
      <c r="H309" s="230"/>
      <c r="I309" s="286">
        <f t="shared" si="53"/>
        <v>0</v>
      </c>
      <c r="J309" s="241"/>
      <c r="K309" s="230"/>
      <c r="M309">
        <f t="shared" si="48"/>
        <v>0</v>
      </c>
      <c r="N309" s="301"/>
      <c r="O309" s="301"/>
    </row>
    <row r="310" customFormat="1" hidden="1" spans="1:15">
      <c r="A310" s="284">
        <v>2040703</v>
      </c>
      <c r="B310" s="287" t="s">
        <v>159</v>
      </c>
      <c r="C310" s="241"/>
      <c r="D310" s="286">
        <v>0</v>
      </c>
      <c r="E310" s="241"/>
      <c r="F310" s="228"/>
      <c r="G310" s="241"/>
      <c r="H310" s="230"/>
      <c r="I310" s="286">
        <f t="shared" si="53"/>
        <v>0</v>
      </c>
      <c r="J310" s="241"/>
      <c r="K310" s="230"/>
      <c r="M310">
        <f t="shared" si="48"/>
        <v>0</v>
      </c>
      <c r="N310" s="301"/>
      <c r="O310" s="301"/>
    </row>
    <row r="311" customFormat="1" hidden="1" spans="1:15">
      <c r="A311" s="284">
        <v>2040704</v>
      </c>
      <c r="B311" s="287" t="s">
        <v>328</v>
      </c>
      <c r="C311" s="241"/>
      <c r="D311" s="286">
        <v>0</v>
      </c>
      <c r="E311" s="241"/>
      <c r="F311" s="228"/>
      <c r="G311" s="241"/>
      <c r="H311" s="230"/>
      <c r="I311" s="286">
        <f t="shared" si="53"/>
        <v>0</v>
      </c>
      <c r="J311" s="241"/>
      <c r="K311" s="230"/>
      <c r="M311">
        <f t="shared" si="48"/>
        <v>0</v>
      </c>
      <c r="N311" s="301"/>
      <c r="O311" s="301"/>
    </row>
    <row r="312" customFormat="1" hidden="1" spans="1:15">
      <c r="A312" s="284">
        <v>2040705</v>
      </c>
      <c r="B312" s="288" t="s">
        <v>329</v>
      </c>
      <c r="C312" s="241"/>
      <c r="D312" s="286">
        <v>0</v>
      </c>
      <c r="E312" s="241"/>
      <c r="F312" s="228"/>
      <c r="G312" s="241"/>
      <c r="H312" s="230"/>
      <c r="I312" s="286">
        <f t="shared" si="53"/>
        <v>0</v>
      </c>
      <c r="J312" s="241"/>
      <c r="K312" s="230"/>
      <c r="M312">
        <f t="shared" si="48"/>
        <v>0</v>
      </c>
      <c r="N312" s="301"/>
      <c r="O312" s="301"/>
    </row>
    <row r="313" customFormat="1" hidden="1" spans="1:15">
      <c r="A313" s="284">
        <v>2040706</v>
      </c>
      <c r="B313" s="285" t="s">
        <v>330</v>
      </c>
      <c r="C313" s="241"/>
      <c r="D313" s="286">
        <v>0</v>
      </c>
      <c r="E313" s="241"/>
      <c r="F313" s="228"/>
      <c r="G313" s="241"/>
      <c r="H313" s="230"/>
      <c r="I313" s="286">
        <f t="shared" si="53"/>
        <v>0</v>
      </c>
      <c r="J313" s="241"/>
      <c r="K313" s="230"/>
      <c r="M313">
        <f t="shared" si="48"/>
        <v>0</v>
      </c>
      <c r="N313" s="301"/>
      <c r="O313" s="301"/>
    </row>
    <row r="314" customFormat="1" hidden="1" spans="1:15">
      <c r="A314" s="284">
        <v>2040707</v>
      </c>
      <c r="B314" s="285" t="s">
        <v>197</v>
      </c>
      <c r="C314" s="241"/>
      <c r="D314" s="286"/>
      <c r="E314" s="241"/>
      <c r="F314" s="228"/>
      <c r="G314" s="241"/>
      <c r="H314" s="230"/>
      <c r="I314" s="286">
        <f t="shared" si="53"/>
        <v>0</v>
      </c>
      <c r="J314" s="241"/>
      <c r="K314" s="230"/>
      <c r="M314">
        <f t="shared" si="48"/>
        <v>0</v>
      </c>
      <c r="N314" s="301"/>
      <c r="O314" s="301"/>
    </row>
    <row r="315" customFormat="1" hidden="1" spans="1:15">
      <c r="A315" s="284">
        <v>2040750</v>
      </c>
      <c r="B315" s="285" t="s">
        <v>166</v>
      </c>
      <c r="C315" s="241"/>
      <c r="D315" s="286">
        <v>0</v>
      </c>
      <c r="E315" s="241"/>
      <c r="F315" s="228"/>
      <c r="G315" s="241"/>
      <c r="H315" s="230"/>
      <c r="I315" s="286">
        <f t="shared" si="53"/>
        <v>0</v>
      </c>
      <c r="J315" s="241"/>
      <c r="K315" s="230"/>
      <c r="M315">
        <f t="shared" si="48"/>
        <v>0</v>
      </c>
      <c r="N315" s="301"/>
      <c r="O315" s="301"/>
    </row>
    <row r="316" customFormat="1" hidden="1" spans="1:15">
      <c r="A316" s="284">
        <v>2040799</v>
      </c>
      <c r="B316" s="285" t="s">
        <v>331</v>
      </c>
      <c r="C316" s="241"/>
      <c r="D316" s="286">
        <v>0</v>
      </c>
      <c r="E316" s="241"/>
      <c r="F316" s="228"/>
      <c r="G316" s="241"/>
      <c r="H316" s="230"/>
      <c r="I316" s="286">
        <f t="shared" si="53"/>
        <v>0</v>
      </c>
      <c r="J316" s="241"/>
      <c r="K316" s="230"/>
      <c r="M316">
        <f t="shared" si="48"/>
        <v>0</v>
      </c>
      <c r="N316" s="301"/>
      <c r="O316" s="301"/>
    </row>
    <row r="317" customFormat="1" hidden="1" spans="1:15">
      <c r="A317" s="278">
        <v>20408</v>
      </c>
      <c r="B317" s="295" t="s">
        <v>332</v>
      </c>
      <c r="C317" s="280">
        <f>SUM(C318:C326)</f>
        <v>280</v>
      </c>
      <c r="D317" s="281"/>
      <c r="E317" s="280">
        <f>SUM(E318:E326)</f>
        <v>0</v>
      </c>
      <c r="F317" s="282"/>
      <c r="G317" s="280">
        <f>E317-C317</f>
        <v>-280</v>
      </c>
      <c r="H317" s="283"/>
      <c r="I317" s="281"/>
      <c r="J317" s="304"/>
      <c r="K317" s="283"/>
      <c r="M317">
        <f t="shared" si="48"/>
        <v>0</v>
      </c>
      <c r="N317" s="301"/>
      <c r="O317" s="301"/>
    </row>
    <row r="318" customFormat="1" hidden="1" spans="1:15">
      <c r="A318" s="284">
        <v>2040801</v>
      </c>
      <c r="B318" s="287" t="s">
        <v>157</v>
      </c>
      <c r="C318" s="241"/>
      <c r="D318" s="286">
        <v>0</v>
      </c>
      <c r="E318" s="241"/>
      <c r="F318" s="228"/>
      <c r="G318" s="241"/>
      <c r="H318" s="230"/>
      <c r="I318" s="286">
        <f t="shared" ref="I318:I326" si="54">M318+P318+Q318</f>
        <v>0</v>
      </c>
      <c r="J318" s="241"/>
      <c r="K318" s="230"/>
      <c r="M318">
        <f t="shared" si="48"/>
        <v>0</v>
      </c>
      <c r="N318" s="301"/>
      <c r="O318" s="301"/>
    </row>
    <row r="319" customFormat="1" hidden="1" spans="1:15">
      <c r="A319" s="284">
        <v>2040802</v>
      </c>
      <c r="B319" s="287" t="s">
        <v>158</v>
      </c>
      <c r="C319" s="241"/>
      <c r="D319" s="286">
        <v>0</v>
      </c>
      <c r="E319" s="241"/>
      <c r="F319" s="228"/>
      <c r="G319" s="241"/>
      <c r="H319" s="230"/>
      <c r="I319" s="286">
        <f t="shared" si="54"/>
        <v>0</v>
      </c>
      <c r="J319" s="241"/>
      <c r="K319" s="230"/>
      <c r="M319">
        <f t="shared" si="48"/>
        <v>0</v>
      </c>
      <c r="N319" s="301"/>
      <c r="O319" s="301"/>
    </row>
    <row r="320" customFormat="1" hidden="1" spans="1:15">
      <c r="A320" s="284">
        <v>2040803</v>
      </c>
      <c r="B320" s="285" t="s">
        <v>159</v>
      </c>
      <c r="C320" s="241"/>
      <c r="D320" s="286">
        <v>0</v>
      </c>
      <c r="E320" s="241"/>
      <c r="F320" s="228"/>
      <c r="G320" s="241"/>
      <c r="H320" s="230"/>
      <c r="I320" s="286">
        <f t="shared" si="54"/>
        <v>0</v>
      </c>
      <c r="J320" s="241"/>
      <c r="K320" s="230"/>
      <c r="M320">
        <f t="shared" si="48"/>
        <v>0</v>
      </c>
      <c r="N320" s="301"/>
      <c r="O320" s="301"/>
    </row>
    <row r="321" customFormat="1" hidden="1" spans="1:15">
      <c r="A321" s="284">
        <v>2040804</v>
      </c>
      <c r="B321" s="285" t="s">
        <v>333</v>
      </c>
      <c r="C321" s="241"/>
      <c r="D321" s="286">
        <v>0</v>
      </c>
      <c r="E321" s="241"/>
      <c r="F321" s="228"/>
      <c r="G321" s="241"/>
      <c r="H321" s="230"/>
      <c r="I321" s="286">
        <f t="shared" si="54"/>
        <v>0</v>
      </c>
      <c r="J321" s="241"/>
      <c r="K321" s="230"/>
      <c r="M321">
        <f t="shared" si="48"/>
        <v>0</v>
      </c>
      <c r="N321" s="301"/>
      <c r="O321" s="301"/>
    </row>
    <row r="322" customFormat="1" hidden="1" spans="1:15">
      <c r="A322" s="284">
        <v>2040805</v>
      </c>
      <c r="B322" s="285" t="s">
        <v>334</v>
      </c>
      <c r="C322" s="241">
        <v>280</v>
      </c>
      <c r="D322" s="286">
        <v>0</v>
      </c>
      <c r="E322" s="241"/>
      <c r="F322" s="228"/>
      <c r="G322" s="241"/>
      <c r="H322" s="230"/>
      <c r="I322" s="286">
        <f t="shared" si="54"/>
        <v>0</v>
      </c>
      <c r="J322" s="241"/>
      <c r="K322" s="230"/>
      <c r="M322">
        <f t="shared" si="48"/>
        <v>0</v>
      </c>
      <c r="N322" s="301"/>
      <c r="O322" s="301"/>
    </row>
    <row r="323" customFormat="1" hidden="1" spans="1:15">
      <c r="A323" s="284">
        <v>2040806</v>
      </c>
      <c r="B323" s="287" t="s">
        <v>335</v>
      </c>
      <c r="C323" s="241"/>
      <c r="D323" s="286">
        <v>0</v>
      </c>
      <c r="E323" s="241"/>
      <c r="F323" s="228"/>
      <c r="G323" s="241"/>
      <c r="H323" s="230"/>
      <c r="I323" s="286">
        <f t="shared" si="54"/>
        <v>0</v>
      </c>
      <c r="J323" s="241"/>
      <c r="K323" s="230"/>
      <c r="M323">
        <f t="shared" si="48"/>
        <v>0</v>
      </c>
      <c r="N323" s="301"/>
      <c r="O323" s="301"/>
    </row>
    <row r="324" customFormat="1" hidden="1" spans="1:15">
      <c r="A324" s="284">
        <v>2040807</v>
      </c>
      <c r="B324" s="285" t="s">
        <v>197</v>
      </c>
      <c r="C324" s="241"/>
      <c r="D324" s="286"/>
      <c r="E324" s="241"/>
      <c r="F324" s="228"/>
      <c r="G324" s="241"/>
      <c r="H324" s="230"/>
      <c r="I324" s="286">
        <f t="shared" si="54"/>
        <v>0</v>
      </c>
      <c r="J324" s="241"/>
      <c r="K324" s="230"/>
      <c r="M324">
        <f t="shared" si="48"/>
        <v>0</v>
      </c>
      <c r="N324" s="301"/>
      <c r="O324" s="301"/>
    </row>
    <row r="325" customFormat="1" hidden="1" spans="1:15">
      <c r="A325" s="284">
        <v>2040850</v>
      </c>
      <c r="B325" s="287" t="s">
        <v>166</v>
      </c>
      <c r="C325" s="241"/>
      <c r="D325" s="286">
        <v>0</v>
      </c>
      <c r="E325" s="241"/>
      <c r="F325" s="228"/>
      <c r="G325" s="241"/>
      <c r="H325" s="230"/>
      <c r="I325" s="286">
        <f t="shared" si="54"/>
        <v>0</v>
      </c>
      <c r="J325" s="241"/>
      <c r="K325" s="230"/>
      <c r="M325">
        <f t="shared" si="48"/>
        <v>0</v>
      </c>
      <c r="N325" s="301"/>
      <c r="O325" s="301"/>
    </row>
    <row r="326" customFormat="1" hidden="1" spans="1:15">
      <c r="A326" s="284">
        <v>2040899</v>
      </c>
      <c r="B326" s="287" t="s">
        <v>336</v>
      </c>
      <c r="C326" s="241"/>
      <c r="D326" s="286">
        <v>0</v>
      </c>
      <c r="E326" s="241"/>
      <c r="F326" s="228"/>
      <c r="G326" s="241"/>
      <c r="H326" s="230"/>
      <c r="I326" s="286">
        <f t="shared" si="54"/>
        <v>0</v>
      </c>
      <c r="J326" s="241"/>
      <c r="K326" s="230"/>
      <c r="M326">
        <f t="shared" ref="M326:M389" si="55">N326+O326</f>
        <v>0</v>
      </c>
      <c r="N326" s="301"/>
      <c r="O326" s="301"/>
    </row>
    <row r="327" customFormat="1" hidden="1" spans="1:15">
      <c r="A327" s="278">
        <v>20409</v>
      </c>
      <c r="B327" s="307" t="s">
        <v>337</v>
      </c>
      <c r="C327" s="280">
        <f>SUM(C328:C334)</f>
        <v>0</v>
      </c>
      <c r="D327" s="281"/>
      <c r="E327" s="280">
        <f>SUM(E328:E334)</f>
        <v>0</v>
      </c>
      <c r="F327" s="282"/>
      <c r="G327" s="280">
        <f>E327-C327</f>
        <v>0</v>
      </c>
      <c r="H327" s="283"/>
      <c r="I327" s="281"/>
      <c r="J327" s="304"/>
      <c r="K327" s="283"/>
      <c r="M327">
        <f t="shared" si="55"/>
        <v>0</v>
      </c>
      <c r="N327" s="301"/>
      <c r="O327" s="301"/>
    </row>
    <row r="328" customFormat="1" hidden="1" spans="1:15">
      <c r="A328" s="284">
        <v>2040901</v>
      </c>
      <c r="B328" s="285" t="s">
        <v>157</v>
      </c>
      <c r="C328" s="241"/>
      <c r="D328" s="286">
        <v>0</v>
      </c>
      <c r="E328" s="241"/>
      <c r="F328" s="228"/>
      <c r="G328" s="241"/>
      <c r="H328" s="230"/>
      <c r="I328" s="286">
        <f t="shared" ref="I328:I334" si="56">M328+P328+Q328</f>
        <v>0</v>
      </c>
      <c r="J328" s="241">
        <v>0</v>
      </c>
      <c r="K328" s="230">
        <v>0</v>
      </c>
      <c r="M328">
        <f t="shared" si="55"/>
        <v>0</v>
      </c>
      <c r="N328" s="301"/>
      <c r="O328" s="301"/>
    </row>
    <row r="329" customFormat="1" hidden="1" spans="1:15">
      <c r="A329" s="284">
        <v>2040902</v>
      </c>
      <c r="B329" s="285" t="s">
        <v>158</v>
      </c>
      <c r="C329" s="241"/>
      <c r="D329" s="286">
        <v>0</v>
      </c>
      <c r="E329" s="241"/>
      <c r="F329" s="228"/>
      <c r="G329" s="241"/>
      <c r="H329" s="230"/>
      <c r="I329" s="286">
        <f t="shared" si="56"/>
        <v>0</v>
      </c>
      <c r="J329" s="241">
        <v>0</v>
      </c>
      <c r="K329" s="230">
        <v>0</v>
      </c>
      <c r="M329">
        <f t="shared" si="55"/>
        <v>0</v>
      </c>
      <c r="N329" s="301"/>
      <c r="O329" s="301"/>
    </row>
    <row r="330" customFormat="1" hidden="1" spans="1:15">
      <c r="A330" s="284">
        <v>2040903</v>
      </c>
      <c r="B330" s="285" t="s">
        <v>159</v>
      </c>
      <c r="C330" s="241"/>
      <c r="D330" s="286">
        <v>0</v>
      </c>
      <c r="E330" s="241"/>
      <c r="F330" s="228"/>
      <c r="G330" s="241"/>
      <c r="H330" s="230"/>
      <c r="I330" s="286">
        <f t="shared" si="56"/>
        <v>0</v>
      </c>
      <c r="J330" s="241">
        <v>0</v>
      </c>
      <c r="K330" s="230">
        <v>0</v>
      </c>
      <c r="M330">
        <f t="shared" si="55"/>
        <v>0</v>
      </c>
      <c r="N330" s="301"/>
      <c r="O330" s="301"/>
    </row>
    <row r="331" customFormat="1" hidden="1" spans="1:15">
      <c r="A331" s="284">
        <v>2040904</v>
      </c>
      <c r="B331" s="287" t="s">
        <v>338</v>
      </c>
      <c r="C331" s="241"/>
      <c r="D331" s="286">
        <v>0</v>
      </c>
      <c r="E331" s="241"/>
      <c r="F331" s="228"/>
      <c r="G331" s="241"/>
      <c r="H331" s="230"/>
      <c r="I331" s="286">
        <f t="shared" si="56"/>
        <v>0</v>
      </c>
      <c r="J331" s="241">
        <v>0</v>
      </c>
      <c r="K331" s="230">
        <v>0</v>
      </c>
      <c r="M331">
        <f t="shared" si="55"/>
        <v>0</v>
      </c>
      <c r="N331" s="301"/>
      <c r="O331" s="301"/>
    </row>
    <row r="332" customFormat="1" hidden="1" spans="1:15">
      <c r="A332" s="284">
        <v>2040905</v>
      </c>
      <c r="B332" s="287" t="s">
        <v>339</v>
      </c>
      <c r="C332" s="241"/>
      <c r="D332" s="286">
        <v>0</v>
      </c>
      <c r="E332" s="241"/>
      <c r="F332" s="228"/>
      <c r="G332" s="241"/>
      <c r="H332" s="230"/>
      <c r="I332" s="286">
        <f t="shared" si="56"/>
        <v>0</v>
      </c>
      <c r="J332" s="241">
        <v>0</v>
      </c>
      <c r="K332" s="230">
        <v>0</v>
      </c>
      <c r="M332">
        <f t="shared" si="55"/>
        <v>0</v>
      </c>
      <c r="N332" s="301"/>
      <c r="O332" s="301"/>
    </row>
    <row r="333" customFormat="1" hidden="1" spans="1:15">
      <c r="A333" s="284">
        <v>2040950</v>
      </c>
      <c r="B333" s="287" t="s">
        <v>166</v>
      </c>
      <c r="C333" s="241"/>
      <c r="D333" s="286">
        <v>0</v>
      </c>
      <c r="E333" s="241"/>
      <c r="F333" s="228"/>
      <c r="G333" s="241"/>
      <c r="H333" s="230"/>
      <c r="I333" s="286">
        <f t="shared" si="56"/>
        <v>0</v>
      </c>
      <c r="J333" s="241">
        <v>0</v>
      </c>
      <c r="K333" s="230">
        <v>0</v>
      </c>
      <c r="M333">
        <f t="shared" si="55"/>
        <v>0</v>
      </c>
      <c r="N333" s="301"/>
      <c r="O333" s="301"/>
    </row>
    <row r="334" customFormat="1" hidden="1" spans="1:15">
      <c r="A334" s="284">
        <v>2040999</v>
      </c>
      <c r="B334" s="285" t="s">
        <v>340</v>
      </c>
      <c r="C334" s="241"/>
      <c r="D334" s="286">
        <v>0</v>
      </c>
      <c r="E334" s="241"/>
      <c r="F334" s="228"/>
      <c r="G334" s="241"/>
      <c r="H334" s="230"/>
      <c r="I334" s="286">
        <f t="shared" si="56"/>
        <v>0</v>
      </c>
      <c r="J334" s="241">
        <v>0</v>
      </c>
      <c r="K334" s="230">
        <v>0</v>
      </c>
      <c r="M334">
        <f t="shared" si="55"/>
        <v>0</v>
      </c>
      <c r="N334" s="301"/>
      <c r="O334" s="301"/>
    </row>
    <row r="335" customFormat="1" hidden="1" spans="1:15">
      <c r="A335" s="278">
        <v>20410</v>
      </c>
      <c r="B335" s="279" t="s">
        <v>341</v>
      </c>
      <c r="C335" s="280"/>
      <c r="D335" s="281"/>
      <c r="E335" s="280"/>
      <c r="F335" s="282"/>
      <c r="G335" s="280">
        <f>E335-C335</f>
        <v>0</v>
      </c>
      <c r="H335" s="283"/>
      <c r="I335" s="281"/>
      <c r="J335" s="304"/>
      <c r="K335" s="283"/>
      <c r="M335">
        <f t="shared" si="55"/>
        <v>0</v>
      </c>
      <c r="N335" s="301"/>
      <c r="O335" s="301"/>
    </row>
    <row r="336" customFormat="1" hidden="1" spans="1:15">
      <c r="A336" s="284">
        <v>2041001</v>
      </c>
      <c r="B336" s="285" t="s">
        <v>157</v>
      </c>
      <c r="C336" s="241"/>
      <c r="D336" s="286">
        <v>0</v>
      </c>
      <c r="E336" s="241"/>
      <c r="F336" s="228"/>
      <c r="G336" s="241"/>
      <c r="H336" s="230"/>
      <c r="I336" s="286">
        <f t="shared" ref="I336:I341" si="57">M336+P336+Q336</f>
        <v>0</v>
      </c>
      <c r="J336" s="241">
        <v>0</v>
      </c>
      <c r="K336" s="230">
        <v>0</v>
      </c>
      <c r="M336">
        <f t="shared" si="55"/>
        <v>0</v>
      </c>
      <c r="N336" s="301"/>
      <c r="O336" s="301"/>
    </row>
    <row r="337" customFormat="1" hidden="1" spans="1:15">
      <c r="A337" s="284">
        <v>2041002</v>
      </c>
      <c r="B337" s="287" t="s">
        <v>158</v>
      </c>
      <c r="C337" s="241"/>
      <c r="D337" s="286">
        <v>0</v>
      </c>
      <c r="E337" s="241"/>
      <c r="F337" s="228"/>
      <c r="G337" s="241"/>
      <c r="H337" s="230"/>
      <c r="I337" s="286">
        <f t="shared" si="57"/>
        <v>0</v>
      </c>
      <c r="J337" s="241">
        <v>0</v>
      </c>
      <c r="K337" s="230">
        <v>0</v>
      </c>
      <c r="M337">
        <f t="shared" si="55"/>
        <v>0</v>
      </c>
      <c r="N337" s="301"/>
      <c r="O337" s="301"/>
    </row>
    <row r="338" customFormat="1" hidden="1" spans="1:15">
      <c r="A338" s="284">
        <v>2041006</v>
      </c>
      <c r="B338" s="287" t="s">
        <v>197</v>
      </c>
      <c r="C338" s="241"/>
      <c r="D338" s="286">
        <v>0</v>
      </c>
      <c r="E338" s="241"/>
      <c r="F338" s="228"/>
      <c r="G338" s="229"/>
      <c r="H338" s="230"/>
      <c r="I338" s="286">
        <f t="shared" si="57"/>
        <v>0</v>
      </c>
      <c r="J338" s="241">
        <v>0</v>
      </c>
      <c r="K338" s="230">
        <v>0</v>
      </c>
      <c r="M338">
        <f t="shared" si="55"/>
        <v>0</v>
      </c>
      <c r="N338" s="301"/>
      <c r="O338" s="301"/>
    </row>
    <row r="339" customFormat="1" hidden="1" spans="1:15">
      <c r="A339" s="284">
        <v>2041007</v>
      </c>
      <c r="B339" s="287" t="s">
        <v>342</v>
      </c>
      <c r="C339" s="241"/>
      <c r="D339" s="286">
        <v>0</v>
      </c>
      <c r="E339" s="241"/>
      <c r="F339" s="228"/>
      <c r="G339" s="241"/>
      <c r="H339" s="230"/>
      <c r="I339" s="286">
        <f t="shared" si="57"/>
        <v>0</v>
      </c>
      <c r="J339" s="241">
        <v>0</v>
      </c>
      <c r="K339" s="230">
        <v>0</v>
      </c>
      <c r="M339">
        <f t="shared" si="55"/>
        <v>0</v>
      </c>
      <c r="N339" s="301"/>
      <c r="O339" s="301"/>
    </row>
    <row r="340" customFormat="1" hidden="1" spans="1:15">
      <c r="A340" s="284">
        <v>2041099</v>
      </c>
      <c r="B340" s="285" t="s">
        <v>343</v>
      </c>
      <c r="C340" s="241"/>
      <c r="D340" s="286">
        <v>0</v>
      </c>
      <c r="E340" s="241"/>
      <c r="F340" s="228"/>
      <c r="G340" s="241"/>
      <c r="H340" s="230"/>
      <c r="I340" s="286">
        <f t="shared" si="57"/>
        <v>0</v>
      </c>
      <c r="J340" s="241">
        <v>0</v>
      </c>
      <c r="K340" s="230">
        <v>0</v>
      </c>
      <c r="M340">
        <f t="shared" si="55"/>
        <v>0</v>
      </c>
      <c r="N340" s="301"/>
      <c r="O340" s="301"/>
    </row>
    <row r="341" customFormat="1" hidden="1" spans="1:15">
      <c r="A341" s="278">
        <v>20499</v>
      </c>
      <c r="B341" s="295" t="s">
        <v>344</v>
      </c>
      <c r="C341" s="304">
        <v>117</v>
      </c>
      <c r="D341" s="313">
        <v>4</v>
      </c>
      <c r="E341" s="304">
        <v>22</v>
      </c>
      <c r="F341" s="282">
        <f t="shared" ref="F341:F343" si="58">E341/D341*100</f>
        <v>550</v>
      </c>
      <c r="G341" s="280">
        <f t="shared" ref="G341:G343" si="59">E341-C341</f>
        <v>-95</v>
      </c>
      <c r="H341" s="283">
        <f t="shared" ref="H341:H343" si="60">(E341/C341-1)*100</f>
        <v>-81.1965811965812</v>
      </c>
      <c r="I341" s="313">
        <f t="shared" si="57"/>
        <v>0</v>
      </c>
      <c r="J341" s="304">
        <f t="shared" ref="J341:J343" si="61">I341-D341</f>
        <v>-4</v>
      </c>
      <c r="K341" s="283">
        <f t="shared" ref="K341:K343" si="62">(I341/D341-1)*100</f>
        <v>-100</v>
      </c>
      <c r="M341">
        <f t="shared" si="55"/>
        <v>0</v>
      </c>
      <c r="N341" s="301"/>
      <c r="O341" s="301"/>
    </row>
    <row r="342" s="208" customFormat="1" spans="1:15">
      <c r="A342" s="273">
        <v>205</v>
      </c>
      <c r="B342" s="274" t="s">
        <v>345</v>
      </c>
      <c r="C342" s="275">
        <f>C343+C348+C355+C361+C367+C371+C375+C379+C385+C392</f>
        <v>58976</v>
      </c>
      <c r="D342" s="302">
        <v>55587</v>
      </c>
      <c r="E342" s="275">
        <f>E343+E348+E355+E361+E367+E371+E375+E379+E385+E392</f>
        <v>53024</v>
      </c>
      <c r="F342" s="276">
        <f t="shared" si="58"/>
        <v>95.3892097073057</v>
      </c>
      <c r="G342" s="275">
        <f t="shared" si="59"/>
        <v>-5952</v>
      </c>
      <c r="H342" s="277">
        <f t="shared" si="60"/>
        <v>-10.0922409115572</v>
      </c>
      <c r="I342" s="302">
        <f>I343+I348+I355+I361+I367+I371+I375+I379+I385+I392</f>
        <v>54626</v>
      </c>
      <c r="J342" s="303">
        <f t="shared" si="61"/>
        <v>-961</v>
      </c>
      <c r="K342" s="277">
        <f t="shared" si="62"/>
        <v>-1.72882148703833</v>
      </c>
      <c r="M342" s="208">
        <f t="shared" si="55"/>
        <v>0</v>
      </c>
      <c r="N342" s="301"/>
      <c r="O342" s="301"/>
    </row>
    <row r="343" customFormat="1" hidden="1" spans="1:15">
      <c r="A343" s="278">
        <v>20501</v>
      </c>
      <c r="B343" s="295" t="s">
        <v>346</v>
      </c>
      <c r="C343" s="280">
        <f>SUM(C344:C347)</f>
        <v>118</v>
      </c>
      <c r="D343" s="281">
        <v>7360</v>
      </c>
      <c r="E343" s="280">
        <f>SUM(E344:E347)</f>
        <v>159</v>
      </c>
      <c r="F343" s="282">
        <f t="shared" si="58"/>
        <v>2.16032608695652</v>
      </c>
      <c r="G343" s="280">
        <f t="shared" si="59"/>
        <v>41</v>
      </c>
      <c r="H343" s="283">
        <f t="shared" si="60"/>
        <v>34.7457627118644</v>
      </c>
      <c r="I343" s="281">
        <f>SUM(I344:I347)</f>
        <v>128</v>
      </c>
      <c r="J343" s="304">
        <f t="shared" si="61"/>
        <v>-7232</v>
      </c>
      <c r="K343" s="283">
        <f t="shared" si="62"/>
        <v>-98.2608695652174</v>
      </c>
      <c r="M343">
        <f t="shared" si="55"/>
        <v>0</v>
      </c>
      <c r="N343" s="301"/>
      <c r="O343" s="301"/>
    </row>
    <row r="344" customFormat="1" hidden="1" spans="1:15">
      <c r="A344" s="284">
        <v>2050101</v>
      </c>
      <c r="B344" s="285" t="s">
        <v>157</v>
      </c>
      <c r="C344" s="241">
        <v>116</v>
      </c>
      <c r="D344" s="292">
        <v>126</v>
      </c>
      <c r="E344" s="241">
        <v>158</v>
      </c>
      <c r="F344" s="228"/>
      <c r="G344" s="229"/>
      <c r="H344" s="230"/>
      <c r="I344" s="286">
        <f t="shared" ref="I344:I347" si="63">M344+P344+Q344</f>
        <v>128</v>
      </c>
      <c r="J344" s="241"/>
      <c r="K344" s="230"/>
      <c r="M344">
        <f t="shared" si="55"/>
        <v>128</v>
      </c>
      <c r="N344" s="301">
        <v>128</v>
      </c>
      <c r="O344" s="301"/>
    </row>
    <row r="345" customFormat="1" hidden="1" spans="1:15">
      <c r="A345" s="284">
        <v>2050102</v>
      </c>
      <c r="B345" s="285" t="s">
        <v>158</v>
      </c>
      <c r="C345" s="241">
        <v>2</v>
      </c>
      <c r="D345" s="292">
        <v>0</v>
      </c>
      <c r="E345" s="241">
        <v>1</v>
      </c>
      <c r="F345" s="228"/>
      <c r="G345" s="229"/>
      <c r="H345" s="230"/>
      <c r="I345" s="286">
        <f t="shared" si="63"/>
        <v>0</v>
      </c>
      <c r="J345" s="241"/>
      <c r="K345" s="230"/>
      <c r="M345">
        <f t="shared" si="55"/>
        <v>0</v>
      </c>
      <c r="N345" s="301"/>
      <c r="O345" s="301"/>
    </row>
    <row r="346" customFormat="1" hidden="1" spans="1:15">
      <c r="A346" s="284">
        <v>2050103</v>
      </c>
      <c r="B346" s="285" t="s">
        <v>159</v>
      </c>
      <c r="C346" s="241"/>
      <c r="D346" s="292">
        <v>0</v>
      </c>
      <c r="E346" s="241"/>
      <c r="F346" s="228"/>
      <c r="G346" s="229"/>
      <c r="H346" s="230"/>
      <c r="I346" s="286">
        <f t="shared" si="63"/>
        <v>0</v>
      </c>
      <c r="J346" s="241"/>
      <c r="K346" s="230"/>
      <c r="M346">
        <f t="shared" si="55"/>
        <v>0</v>
      </c>
      <c r="N346" s="301"/>
      <c r="O346" s="301"/>
    </row>
    <row r="347" customFormat="1" hidden="1" spans="1:15">
      <c r="A347" s="284">
        <v>2050199</v>
      </c>
      <c r="B347" s="287" t="s">
        <v>347</v>
      </c>
      <c r="C347" s="241"/>
      <c r="D347" s="292">
        <v>7234</v>
      </c>
      <c r="E347" s="241"/>
      <c r="F347" s="228"/>
      <c r="G347" s="229"/>
      <c r="H347" s="230"/>
      <c r="I347" s="286">
        <f t="shared" si="63"/>
        <v>0</v>
      </c>
      <c r="J347" s="241"/>
      <c r="K347" s="230"/>
      <c r="M347">
        <f t="shared" si="55"/>
        <v>0</v>
      </c>
      <c r="N347" s="301"/>
      <c r="O347" s="301"/>
    </row>
    <row r="348" customFormat="1" hidden="1" spans="1:15">
      <c r="A348" s="278">
        <v>20502</v>
      </c>
      <c r="B348" s="279" t="s">
        <v>348</v>
      </c>
      <c r="C348" s="280">
        <f>SUM(C349:C354)</f>
        <v>51676</v>
      </c>
      <c r="D348" s="281">
        <v>43742</v>
      </c>
      <c r="E348" s="280">
        <f>SUM(E349:E354)</f>
        <v>49135</v>
      </c>
      <c r="F348" s="282">
        <f>E348/D348*100</f>
        <v>112.32911160898</v>
      </c>
      <c r="G348" s="280">
        <f>E348-C348</f>
        <v>-2541</v>
      </c>
      <c r="H348" s="283">
        <f>(E348/C348-1)*100</f>
        <v>-4.9171762520319</v>
      </c>
      <c r="I348" s="281">
        <f>SUM(I349:I354)</f>
        <v>51041</v>
      </c>
      <c r="J348" s="304">
        <f>I348-D348</f>
        <v>7299</v>
      </c>
      <c r="K348" s="283">
        <f>(I348/D348-1)*100</f>
        <v>16.6864798134516</v>
      </c>
      <c r="M348">
        <f t="shared" si="55"/>
        <v>0</v>
      </c>
      <c r="N348" s="301"/>
      <c r="O348" s="301"/>
    </row>
    <row r="349" customFormat="1" hidden="1" spans="1:17">
      <c r="A349" s="284">
        <v>2050201</v>
      </c>
      <c r="B349" s="285" t="s">
        <v>349</v>
      </c>
      <c r="C349" s="241">
        <v>2601</v>
      </c>
      <c r="D349" s="292">
        <v>3152</v>
      </c>
      <c r="E349" s="241">
        <v>2197</v>
      </c>
      <c r="F349" s="228"/>
      <c r="G349" s="229"/>
      <c r="H349" s="230"/>
      <c r="I349" s="286">
        <f t="shared" ref="I349:I354" si="64">M349+P349+Q349</f>
        <v>1340</v>
      </c>
      <c r="J349" s="241"/>
      <c r="K349" s="230"/>
      <c r="M349">
        <f t="shared" si="55"/>
        <v>1193</v>
      </c>
      <c r="N349" s="301">
        <v>1193</v>
      </c>
      <c r="O349" s="301"/>
      <c r="Q349">
        <v>147</v>
      </c>
    </row>
    <row r="350" customFormat="1" hidden="1" spans="1:17">
      <c r="A350" s="284">
        <v>2050202</v>
      </c>
      <c r="B350" s="285" t="s">
        <v>350</v>
      </c>
      <c r="C350" s="241">
        <v>28744</v>
      </c>
      <c r="D350" s="292">
        <v>21835</v>
      </c>
      <c r="E350" s="241">
        <v>24770</v>
      </c>
      <c r="F350" s="228"/>
      <c r="G350" s="229"/>
      <c r="H350" s="230"/>
      <c r="I350" s="286">
        <f t="shared" si="64"/>
        <v>20752</v>
      </c>
      <c r="J350" s="241"/>
      <c r="K350" s="230"/>
      <c r="M350">
        <f t="shared" si="55"/>
        <v>18964</v>
      </c>
      <c r="N350" s="301">
        <v>18964</v>
      </c>
      <c r="O350" s="301"/>
      <c r="Q350">
        <v>1788</v>
      </c>
    </row>
    <row r="351" customFormat="1" hidden="1" spans="1:17">
      <c r="A351" s="284">
        <v>2050203</v>
      </c>
      <c r="B351" s="287" t="s">
        <v>351</v>
      </c>
      <c r="C351" s="241">
        <v>11958</v>
      </c>
      <c r="D351" s="292">
        <v>10990</v>
      </c>
      <c r="E351" s="241">
        <v>11937</v>
      </c>
      <c r="F351" s="228"/>
      <c r="G351" s="229"/>
      <c r="H351" s="230"/>
      <c r="I351" s="286">
        <f t="shared" si="64"/>
        <v>10777</v>
      </c>
      <c r="J351" s="241"/>
      <c r="K351" s="230"/>
      <c r="M351">
        <f t="shared" si="55"/>
        <v>10096</v>
      </c>
      <c r="N351" s="301">
        <v>10096</v>
      </c>
      <c r="O351" s="301"/>
      <c r="Q351">
        <v>681</v>
      </c>
    </row>
    <row r="352" customFormat="1" hidden="1" spans="1:17">
      <c r="A352" s="284">
        <v>2050204</v>
      </c>
      <c r="B352" s="287" t="s">
        <v>352</v>
      </c>
      <c r="C352" s="241">
        <v>6362</v>
      </c>
      <c r="D352" s="292">
        <v>5312</v>
      </c>
      <c r="E352" s="241">
        <v>5603</v>
      </c>
      <c r="F352" s="228"/>
      <c r="G352" s="229"/>
      <c r="H352" s="230"/>
      <c r="I352" s="286">
        <f t="shared" si="64"/>
        <v>5158</v>
      </c>
      <c r="J352" s="241"/>
      <c r="K352" s="230"/>
      <c r="M352">
        <f t="shared" si="55"/>
        <v>5041</v>
      </c>
      <c r="N352" s="301">
        <v>5041</v>
      </c>
      <c r="O352" s="301"/>
      <c r="Q352">
        <v>117</v>
      </c>
    </row>
    <row r="353" customFormat="1" hidden="1" spans="1:15">
      <c r="A353" s="284">
        <v>2050205</v>
      </c>
      <c r="B353" s="287" t="s">
        <v>353</v>
      </c>
      <c r="C353" s="241">
        <v>0</v>
      </c>
      <c r="D353" s="292">
        <v>0</v>
      </c>
      <c r="E353" s="241"/>
      <c r="F353" s="228"/>
      <c r="G353" s="229"/>
      <c r="H353" s="230"/>
      <c r="I353" s="286">
        <f t="shared" si="64"/>
        <v>0</v>
      </c>
      <c r="J353" s="241"/>
      <c r="K353" s="230"/>
      <c r="M353">
        <f t="shared" si="55"/>
        <v>0</v>
      </c>
      <c r="N353" s="301"/>
      <c r="O353" s="301"/>
    </row>
    <row r="354" customFormat="1" hidden="1" spans="1:17">
      <c r="A354" s="284">
        <v>2050299</v>
      </c>
      <c r="B354" s="285" t="s">
        <v>354</v>
      </c>
      <c r="C354" s="241">
        <v>2011</v>
      </c>
      <c r="D354" s="292">
        <v>2453</v>
      </c>
      <c r="E354" s="241">
        <v>4628</v>
      </c>
      <c r="F354" s="228"/>
      <c r="G354" s="229"/>
      <c r="H354" s="230"/>
      <c r="I354" s="286">
        <f t="shared" si="64"/>
        <v>13014</v>
      </c>
      <c r="J354" s="241"/>
      <c r="K354" s="230"/>
      <c r="M354">
        <f t="shared" si="55"/>
        <v>1019</v>
      </c>
      <c r="N354" s="301">
        <v>1019</v>
      </c>
      <c r="O354" s="301"/>
      <c r="P354">
        <v>9406</v>
      </c>
      <c r="Q354">
        <v>2589</v>
      </c>
    </row>
    <row r="355" customFormat="1" hidden="1" spans="1:15">
      <c r="A355" s="278">
        <v>20503</v>
      </c>
      <c r="B355" s="279" t="s">
        <v>355</v>
      </c>
      <c r="C355" s="280">
        <f>SUM(C356:C360)</f>
        <v>1274</v>
      </c>
      <c r="D355" s="281">
        <v>1307</v>
      </c>
      <c r="E355" s="280">
        <f>SUM(E356:E360)</f>
        <v>1574</v>
      </c>
      <c r="F355" s="282">
        <f>E355/D355*100</f>
        <v>120.428462127008</v>
      </c>
      <c r="G355" s="280">
        <f>E355-C355</f>
        <v>300</v>
      </c>
      <c r="H355" s="283">
        <f>(E355/C355-1)*100</f>
        <v>23.5478806907378</v>
      </c>
      <c r="I355" s="281">
        <f>SUM(I356:I360)</f>
        <v>1332</v>
      </c>
      <c r="J355" s="304">
        <f>I355-D355</f>
        <v>25</v>
      </c>
      <c r="K355" s="283">
        <f>(I355/D355-1)*100</f>
        <v>1.91277735271613</v>
      </c>
      <c r="M355">
        <f t="shared" si="55"/>
        <v>0</v>
      </c>
      <c r="N355" s="301"/>
      <c r="O355" s="301"/>
    </row>
    <row r="356" customFormat="1" hidden="1" spans="1:15">
      <c r="A356" s="284">
        <v>2050301</v>
      </c>
      <c r="B356" s="285" t="s">
        <v>356</v>
      </c>
      <c r="C356" s="241"/>
      <c r="D356" s="292">
        <v>0</v>
      </c>
      <c r="E356" s="241"/>
      <c r="F356" s="228"/>
      <c r="G356" s="241"/>
      <c r="H356" s="230"/>
      <c r="I356" s="286">
        <f t="shared" ref="I356:I360" si="65">M356+P356+Q356</f>
        <v>0</v>
      </c>
      <c r="J356" s="241">
        <f>I356-D356</f>
        <v>0</v>
      </c>
      <c r="K356" s="230"/>
      <c r="M356">
        <f t="shared" si="55"/>
        <v>0</v>
      </c>
      <c r="N356" s="301"/>
      <c r="O356" s="301"/>
    </row>
    <row r="357" customFormat="1" hidden="1" spans="1:17">
      <c r="A357" s="284">
        <v>2050302</v>
      </c>
      <c r="B357" s="285" t="s">
        <v>357</v>
      </c>
      <c r="C357" s="241">
        <v>1274</v>
      </c>
      <c r="D357" s="292">
        <v>1302</v>
      </c>
      <c r="E357" s="241">
        <v>1574</v>
      </c>
      <c r="F357" s="228"/>
      <c r="G357" s="229"/>
      <c r="H357" s="230"/>
      <c r="I357" s="286">
        <f t="shared" si="65"/>
        <v>1332</v>
      </c>
      <c r="J357" s="241"/>
      <c r="K357" s="230"/>
      <c r="M357">
        <f t="shared" si="55"/>
        <v>1288</v>
      </c>
      <c r="N357" s="301">
        <v>1288</v>
      </c>
      <c r="O357" s="301"/>
      <c r="Q357">
        <v>44</v>
      </c>
    </row>
    <row r="358" customFormat="1" hidden="1" spans="1:15">
      <c r="A358" s="284">
        <v>2050303</v>
      </c>
      <c r="B358" s="285" t="s">
        <v>358</v>
      </c>
      <c r="C358" s="241"/>
      <c r="D358" s="292">
        <v>0</v>
      </c>
      <c r="E358" s="241"/>
      <c r="F358" s="228"/>
      <c r="G358" s="229"/>
      <c r="H358" s="230"/>
      <c r="I358" s="286">
        <f t="shared" si="65"/>
        <v>0</v>
      </c>
      <c r="J358" s="241"/>
      <c r="K358" s="230"/>
      <c r="M358">
        <f t="shared" si="55"/>
        <v>0</v>
      </c>
      <c r="N358" s="301"/>
      <c r="O358" s="301"/>
    </row>
    <row r="359" customFormat="1" hidden="1" spans="1:15">
      <c r="A359" s="284">
        <v>2050305</v>
      </c>
      <c r="B359" s="287" t="s">
        <v>359</v>
      </c>
      <c r="C359" s="241"/>
      <c r="D359" s="292">
        <v>0</v>
      </c>
      <c r="E359" s="241"/>
      <c r="F359" s="228"/>
      <c r="G359" s="229"/>
      <c r="H359" s="230"/>
      <c r="I359" s="286">
        <f t="shared" si="65"/>
        <v>0</v>
      </c>
      <c r="J359" s="241"/>
      <c r="K359" s="230"/>
      <c r="M359">
        <f t="shared" si="55"/>
        <v>0</v>
      </c>
      <c r="N359" s="301"/>
      <c r="O359" s="301"/>
    </row>
    <row r="360" customFormat="1" hidden="1" spans="1:15">
      <c r="A360" s="284">
        <v>2050399</v>
      </c>
      <c r="B360" s="287" t="s">
        <v>360</v>
      </c>
      <c r="C360" s="241"/>
      <c r="D360" s="292">
        <v>5</v>
      </c>
      <c r="E360" s="241"/>
      <c r="F360" s="228"/>
      <c r="G360" s="229"/>
      <c r="H360" s="230"/>
      <c r="I360" s="286">
        <f t="shared" si="65"/>
        <v>0</v>
      </c>
      <c r="J360" s="241"/>
      <c r="K360" s="230"/>
      <c r="M360">
        <f t="shared" si="55"/>
        <v>0</v>
      </c>
      <c r="N360" s="301"/>
      <c r="O360" s="301"/>
    </row>
    <row r="361" customFormat="1" hidden="1" spans="1:15">
      <c r="A361" s="278">
        <v>20504</v>
      </c>
      <c r="B361" s="307" t="s">
        <v>361</v>
      </c>
      <c r="C361" s="314"/>
      <c r="D361" s="281"/>
      <c r="E361" s="314"/>
      <c r="F361" s="282"/>
      <c r="G361" s="280"/>
      <c r="H361" s="283"/>
      <c r="I361" s="281"/>
      <c r="J361" s="304">
        <f>I361-D361</f>
        <v>0</v>
      </c>
      <c r="K361" s="283"/>
      <c r="M361">
        <f t="shared" si="55"/>
        <v>0</v>
      </c>
      <c r="N361" s="301"/>
      <c r="O361" s="301"/>
    </row>
    <row r="362" customFormat="1" hidden="1" spans="1:15">
      <c r="A362" s="284">
        <v>2050401</v>
      </c>
      <c r="B362" s="285" t="s">
        <v>362</v>
      </c>
      <c r="C362" s="289"/>
      <c r="D362" s="286">
        <v>0</v>
      </c>
      <c r="E362" s="289"/>
      <c r="F362" s="228"/>
      <c r="G362" s="229"/>
      <c r="H362" s="230"/>
      <c r="I362" s="286">
        <f t="shared" ref="I362:I366" si="66">M362+P362+Q362</f>
        <v>0</v>
      </c>
      <c r="J362" s="241">
        <v>0</v>
      </c>
      <c r="K362" s="230"/>
      <c r="M362">
        <f t="shared" si="55"/>
        <v>0</v>
      </c>
      <c r="N362" s="301"/>
      <c r="O362" s="301"/>
    </row>
    <row r="363" customFormat="1" hidden="1" spans="1:15">
      <c r="A363" s="284">
        <v>2050402</v>
      </c>
      <c r="B363" s="285" t="s">
        <v>363</v>
      </c>
      <c r="C363" s="241"/>
      <c r="D363" s="286">
        <v>0</v>
      </c>
      <c r="E363" s="241"/>
      <c r="F363" s="228"/>
      <c r="G363" s="241"/>
      <c r="H363" s="230"/>
      <c r="I363" s="286">
        <f t="shared" si="66"/>
        <v>0</v>
      </c>
      <c r="J363" s="241">
        <v>0</v>
      </c>
      <c r="K363" s="230"/>
      <c r="M363">
        <f t="shared" si="55"/>
        <v>0</v>
      </c>
      <c r="N363" s="301"/>
      <c r="O363" s="301"/>
    </row>
    <row r="364" customFormat="1" hidden="1" spans="1:15">
      <c r="A364" s="284">
        <v>2050403</v>
      </c>
      <c r="B364" s="285" t="s">
        <v>364</v>
      </c>
      <c r="C364" s="241"/>
      <c r="D364" s="286">
        <v>0</v>
      </c>
      <c r="E364" s="241"/>
      <c r="F364" s="228"/>
      <c r="G364" s="241"/>
      <c r="H364" s="230"/>
      <c r="I364" s="286">
        <f t="shared" si="66"/>
        <v>0</v>
      </c>
      <c r="J364" s="241">
        <v>0</v>
      </c>
      <c r="K364" s="230"/>
      <c r="M364">
        <f t="shared" si="55"/>
        <v>0</v>
      </c>
      <c r="N364" s="301"/>
      <c r="O364" s="301"/>
    </row>
    <row r="365" customFormat="1" hidden="1" spans="1:15">
      <c r="A365" s="284">
        <v>2050404</v>
      </c>
      <c r="B365" s="287" t="s">
        <v>365</v>
      </c>
      <c r="C365" s="241"/>
      <c r="D365" s="286">
        <v>0</v>
      </c>
      <c r="E365" s="241"/>
      <c r="F365" s="228"/>
      <c r="G365" s="241"/>
      <c r="H365" s="230"/>
      <c r="I365" s="286">
        <f t="shared" si="66"/>
        <v>0</v>
      </c>
      <c r="J365" s="241">
        <v>0</v>
      </c>
      <c r="K365" s="230"/>
      <c r="M365">
        <f t="shared" si="55"/>
        <v>0</v>
      </c>
      <c r="N365" s="301"/>
      <c r="O365" s="301"/>
    </row>
    <row r="366" customFormat="1" hidden="1" spans="1:15">
      <c r="A366" s="284">
        <v>2050499</v>
      </c>
      <c r="B366" s="287" t="s">
        <v>366</v>
      </c>
      <c r="C366" s="241"/>
      <c r="D366" s="286">
        <v>0</v>
      </c>
      <c r="E366" s="241"/>
      <c r="F366" s="228"/>
      <c r="G366" s="241"/>
      <c r="H366" s="230"/>
      <c r="I366" s="286">
        <f t="shared" si="66"/>
        <v>0</v>
      </c>
      <c r="J366" s="241">
        <v>0</v>
      </c>
      <c r="K366" s="230"/>
      <c r="M366">
        <f t="shared" si="55"/>
        <v>0</v>
      </c>
      <c r="N366" s="301"/>
      <c r="O366" s="301"/>
    </row>
    <row r="367" customFormat="1" hidden="1" spans="1:15">
      <c r="A367" s="278">
        <v>20505</v>
      </c>
      <c r="B367" s="295" t="s">
        <v>367</v>
      </c>
      <c r="C367" s="280"/>
      <c r="D367" s="281"/>
      <c r="E367" s="280"/>
      <c r="F367" s="282"/>
      <c r="G367" s="280"/>
      <c r="H367" s="283"/>
      <c r="I367" s="281"/>
      <c r="J367" s="304">
        <f>I367-D367</f>
        <v>0</v>
      </c>
      <c r="K367" s="283"/>
      <c r="M367">
        <f t="shared" si="55"/>
        <v>0</v>
      </c>
      <c r="N367" s="301"/>
      <c r="O367" s="301"/>
    </row>
    <row r="368" customFormat="1" hidden="1" spans="1:15">
      <c r="A368" s="284">
        <v>2050501</v>
      </c>
      <c r="B368" s="285" t="s">
        <v>368</v>
      </c>
      <c r="C368" s="241"/>
      <c r="D368" s="286">
        <v>0</v>
      </c>
      <c r="E368" s="241"/>
      <c r="F368" s="228"/>
      <c r="G368" s="229"/>
      <c r="H368" s="230"/>
      <c r="I368" s="286">
        <f t="shared" ref="I368:I370" si="67">M368+P368+Q368</f>
        <v>0</v>
      </c>
      <c r="J368" s="241">
        <v>0</v>
      </c>
      <c r="K368" s="230"/>
      <c r="M368">
        <f t="shared" si="55"/>
        <v>0</v>
      </c>
      <c r="N368" s="301"/>
      <c r="O368" s="301"/>
    </row>
    <row r="369" customFormat="1" hidden="1" spans="1:15">
      <c r="A369" s="284">
        <v>2050502</v>
      </c>
      <c r="B369" s="285" t="s">
        <v>369</v>
      </c>
      <c r="C369" s="241"/>
      <c r="D369" s="286">
        <v>0</v>
      </c>
      <c r="E369" s="241"/>
      <c r="F369" s="228"/>
      <c r="G369" s="229"/>
      <c r="H369" s="230"/>
      <c r="I369" s="286">
        <f t="shared" si="67"/>
        <v>0</v>
      </c>
      <c r="J369" s="241">
        <v>0</v>
      </c>
      <c r="K369" s="230"/>
      <c r="M369">
        <f t="shared" si="55"/>
        <v>0</v>
      </c>
      <c r="N369" s="301"/>
      <c r="O369" s="301"/>
    </row>
    <row r="370" customFormat="1" hidden="1" spans="1:15">
      <c r="A370" s="284">
        <v>2050599</v>
      </c>
      <c r="B370" s="285" t="s">
        <v>370</v>
      </c>
      <c r="C370" s="241"/>
      <c r="D370" s="286">
        <v>0</v>
      </c>
      <c r="E370" s="241"/>
      <c r="F370" s="228"/>
      <c r="G370" s="229"/>
      <c r="H370" s="230"/>
      <c r="I370" s="286">
        <f t="shared" si="67"/>
        <v>0</v>
      </c>
      <c r="J370" s="241">
        <v>0</v>
      </c>
      <c r="K370" s="230"/>
      <c r="M370">
        <f t="shared" si="55"/>
        <v>0</v>
      </c>
      <c r="N370" s="301"/>
      <c r="O370" s="301"/>
    </row>
    <row r="371" customFormat="1" hidden="1" spans="1:15">
      <c r="A371" s="278">
        <v>20506</v>
      </c>
      <c r="B371" s="295" t="s">
        <v>371</v>
      </c>
      <c r="C371" s="280"/>
      <c r="D371" s="281"/>
      <c r="E371" s="280"/>
      <c r="F371" s="282"/>
      <c r="G371" s="280"/>
      <c r="H371" s="283"/>
      <c r="I371" s="281"/>
      <c r="J371" s="304">
        <f>I371-D371</f>
        <v>0</v>
      </c>
      <c r="K371" s="283"/>
      <c r="M371">
        <f t="shared" si="55"/>
        <v>0</v>
      </c>
      <c r="N371" s="301"/>
      <c r="O371" s="301"/>
    </row>
    <row r="372" customFormat="1" hidden="1" spans="1:15">
      <c r="A372" s="284">
        <v>2050601</v>
      </c>
      <c r="B372" s="287" t="s">
        <v>372</v>
      </c>
      <c r="C372" s="241"/>
      <c r="D372" s="286">
        <v>0</v>
      </c>
      <c r="E372" s="241"/>
      <c r="F372" s="228"/>
      <c r="G372" s="229"/>
      <c r="H372" s="230"/>
      <c r="I372" s="286">
        <f t="shared" ref="I372:I374" si="68">M372+P372+Q372</f>
        <v>0</v>
      </c>
      <c r="J372" s="241">
        <v>0</v>
      </c>
      <c r="K372" s="230">
        <v>0</v>
      </c>
      <c r="M372">
        <f t="shared" si="55"/>
        <v>0</v>
      </c>
      <c r="N372" s="301"/>
      <c r="O372" s="301"/>
    </row>
    <row r="373" customFormat="1" hidden="1" spans="1:15">
      <c r="A373" s="284">
        <v>2050602</v>
      </c>
      <c r="B373" s="287" t="s">
        <v>373</v>
      </c>
      <c r="C373" s="241"/>
      <c r="D373" s="286">
        <v>0</v>
      </c>
      <c r="E373" s="241"/>
      <c r="F373" s="228"/>
      <c r="G373" s="229"/>
      <c r="H373" s="230"/>
      <c r="I373" s="286">
        <f t="shared" si="68"/>
        <v>0</v>
      </c>
      <c r="J373" s="241">
        <v>0</v>
      </c>
      <c r="K373" s="230">
        <v>0</v>
      </c>
      <c r="M373">
        <f t="shared" si="55"/>
        <v>0</v>
      </c>
      <c r="N373" s="301"/>
      <c r="O373" s="301"/>
    </row>
    <row r="374" customFormat="1" hidden="1" spans="1:15">
      <c r="A374" s="284">
        <v>2050699</v>
      </c>
      <c r="B374" s="288" t="s">
        <v>374</v>
      </c>
      <c r="C374" s="241"/>
      <c r="D374" s="286">
        <v>0</v>
      </c>
      <c r="E374" s="241"/>
      <c r="F374" s="228"/>
      <c r="G374" s="229"/>
      <c r="H374" s="230"/>
      <c r="I374" s="286">
        <f t="shared" si="68"/>
        <v>0</v>
      </c>
      <c r="J374" s="241">
        <v>0</v>
      </c>
      <c r="K374" s="230">
        <v>0</v>
      </c>
      <c r="M374">
        <f t="shared" si="55"/>
        <v>0</v>
      </c>
      <c r="N374" s="301"/>
      <c r="O374" s="301"/>
    </row>
    <row r="375" customFormat="1" hidden="1" spans="1:15">
      <c r="A375" s="278">
        <v>20507</v>
      </c>
      <c r="B375" s="279" t="s">
        <v>375</v>
      </c>
      <c r="C375" s="280">
        <f>SUM(C376:C378)</f>
        <v>403</v>
      </c>
      <c r="D375" s="281">
        <v>371</v>
      </c>
      <c r="E375" s="280">
        <f>SUM(E376:E378)</f>
        <v>466</v>
      </c>
      <c r="F375" s="282">
        <f>E375/D375*100</f>
        <v>125.606469002695</v>
      </c>
      <c r="G375" s="280">
        <f>E375-C375</f>
        <v>63</v>
      </c>
      <c r="H375" s="283">
        <f>(E375/C375-1)*100</f>
        <v>15.6327543424318</v>
      </c>
      <c r="I375" s="281">
        <f>SUM(I376:I378)</f>
        <v>400</v>
      </c>
      <c r="J375" s="304">
        <f>I375-D375</f>
        <v>29</v>
      </c>
      <c r="K375" s="283">
        <f>(I375/D375-1)*100</f>
        <v>7.81671159029649</v>
      </c>
      <c r="M375">
        <f t="shared" si="55"/>
        <v>0</v>
      </c>
      <c r="N375" s="301"/>
      <c r="O375" s="301"/>
    </row>
    <row r="376" customFormat="1" hidden="1" spans="1:17">
      <c r="A376" s="284">
        <v>2050701</v>
      </c>
      <c r="B376" s="285" t="s">
        <v>376</v>
      </c>
      <c r="C376" s="241">
        <v>403</v>
      </c>
      <c r="D376" s="286">
        <v>371</v>
      </c>
      <c r="E376" s="241">
        <v>466</v>
      </c>
      <c r="F376" s="228"/>
      <c r="G376" s="229"/>
      <c r="H376" s="230"/>
      <c r="I376" s="286">
        <f t="shared" ref="I376:I378" si="69">M376+P376+Q376</f>
        <v>400</v>
      </c>
      <c r="J376" s="241"/>
      <c r="K376" s="230"/>
      <c r="M376">
        <f t="shared" si="55"/>
        <v>336</v>
      </c>
      <c r="N376" s="301">
        <v>336</v>
      </c>
      <c r="O376" s="301"/>
      <c r="Q376">
        <v>64</v>
      </c>
    </row>
    <row r="377" customFormat="1" hidden="1" spans="1:15">
      <c r="A377" s="284">
        <v>2050702</v>
      </c>
      <c r="B377" s="285" t="s">
        <v>377</v>
      </c>
      <c r="C377" s="241"/>
      <c r="D377" s="286">
        <v>0</v>
      </c>
      <c r="E377" s="241"/>
      <c r="F377" s="228"/>
      <c r="G377" s="241"/>
      <c r="H377" s="230"/>
      <c r="I377" s="286">
        <f t="shared" si="69"/>
        <v>0</v>
      </c>
      <c r="J377" s="241"/>
      <c r="K377" s="230"/>
      <c r="M377">
        <f t="shared" si="55"/>
        <v>0</v>
      </c>
      <c r="N377" s="301"/>
      <c r="O377" s="301"/>
    </row>
    <row r="378" customFormat="1" hidden="1" spans="1:15">
      <c r="A378" s="284">
        <v>2050799</v>
      </c>
      <c r="B378" s="287" t="s">
        <v>378</v>
      </c>
      <c r="C378" s="241"/>
      <c r="D378" s="286">
        <v>0</v>
      </c>
      <c r="E378" s="241"/>
      <c r="F378" s="228"/>
      <c r="G378" s="229"/>
      <c r="H378" s="230"/>
      <c r="I378" s="286">
        <f t="shared" si="69"/>
        <v>0</v>
      </c>
      <c r="J378" s="241"/>
      <c r="K378" s="230"/>
      <c r="M378">
        <f t="shared" si="55"/>
        <v>0</v>
      </c>
      <c r="N378" s="301"/>
      <c r="O378" s="301"/>
    </row>
    <row r="379" customFormat="1" hidden="1" spans="1:15">
      <c r="A379" s="278">
        <v>20508</v>
      </c>
      <c r="B379" s="295" t="s">
        <v>379</v>
      </c>
      <c r="C379" s="280">
        <f>SUM(C380:C384)</f>
        <v>292</v>
      </c>
      <c r="D379" s="281">
        <v>310</v>
      </c>
      <c r="E379" s="280">
        <f>SUM(E380:E384)</f>
        <v>345</v>
      </c>
      <c r="F379" s="282">
        <f>E379/D379*100</f>
        <v>111.290322580645</v>
      </c>
      <c r="G379" s="280">
        <f>E379-C379</f>
        <v>53</v>
      </c>
      <c r="H379" s="283">
        <f>(E379/C379-1)*100</f>
        <v>18.1506849315068</v>
      </c>
      <c r="I379" s="281">
        <f>SUM(I380:I384)</f>
        <v>332</v>
      </c>
      <c r="J379" s="304">
        <f>I379-D379</f>
        <v>22</v>
      </c>
      <c r="K379" s="283">
        <f>(I379/D379-1)*100</f>
        <v>7.09677419354839</v>
      </c>
      <c r="M379">
        <f t="shared" si="55"/>
        <v>0</v>
      </c>
      <c r="N379" s="301"/>
      <c r="O379" s="301"/>
    </row>
    <row r="380" customFormat="1" hidden="1" spans="1:15">
      <c r="A380" s="284">
        <v>2050801</v>
      </c>
      <c r="B380" s="287" t="s">
        <v>380</v>
      </c>
      <c r="C380" s="241">
        <v>87</v>
      </c>
      <c r="D380" s="286">
        <v>102</v>
      </c>
      <c r="E380" s="241">
        <v>91</v>
      </c>
      <c r="F380" s="228"/>
      <c r="G380" s="241"/>
      <c r="H380" s="230"/>
      <c r="I380" s="286">
        <f t="shared" ref="I380:I384" si="70">M380+P380+Q380</f>
        <v>110</v>
      </c>
      <c r="J380" s="241">
        <v>0</v>
      </c>
      <c r="K380" s="230">
        <v>0</v>
      </c>
      <c r="M380">
        <f t="shared" si="55"/>
        <v>110</v>
      </c>
      <c r="N380" s="301">
        <v>110</v>
      </c>
      <c r="O380" s="301"/>
    </row>
    <row r="381" customFormat="1" hidden="1" spans="1:15">
      <c r="A381" s="284">
        <v>2050802</v>
      </c>
      <c r="B381" s="285" t="s">
        <v>381</v>
      </c>
      <c r="C381" s="241">
        <v>205</v>
      </c>
      <c r="D381" s="286">
        <v>208</v>
      </c>
      <c r="E381" s="241">
        <v>254</v>
      </c>
      <c r="F381" s="228"/>
      <c r="G381" s="229"/>
      <c r="H381" s="230"/>
      <c r="I381" s="286">
        <f t="shared" si="70"/>
        <v>222</v>
      </c>
      <c r="J381" s="241"/>
      <c r="K381" s="230"/>
      <c r="M381">
        <f t="shared" si="55"/>
        <v>222</v>
      </c>
      <c r="N381" s="301">
        <v>222</v>
      </c>
      <c r="O381" s="301"/>
    </row>
    <row r="382" customFormat="1" hidden="1" spans="1:15">
      <c r="A382" s="284">
        <v>2050803</v>
      </c>
      <c r="B382" s="285" t="s">
        <v>382</v>
      </c>
      <c r="C382" s="241"/>
      <c r="D382" s="286">
        <v>0</v>
      </c>
      <c r="E382" s="241"/>
      <c r="F382" s="228"/>
      <c r="G382" s="241"/>
      <c r="H382" s="230"/>
      <c r="I382" s="286">
        <f t="shared" si="70"/>
        <v>0</v>
      </c>
      <c r="J382" s="241"/>
      <c r="K382" s="230"/>
      <c r="M382">
        <f t="shared" si="55"/>
        <v>0</v>
      </c>
      <c r="N382" s="301"/>
      <c r="O382" s="301"/>
    </row>
    <row r="383" customFormat="1" hidden="1" spans="1:15">
      <c r="A383" s="284">
        <v>2050804</v>
      </c>
      <c r="B383" s="285" t="s">
        <v>383</v>
      </c>
      <c r="C383" s="241"/>
      <c r="D383" s="286">
        <v>0</v>
      </c>
      <c r="E383" s="241"/>
      <c r="F383" s="228"/>
      <c r="G383" s="241"/>
      <c r="H383" s="230"/>
      <c r="I383" s="286">
        <f t="shared" si="70"/>
        <v>0</v>
      </c>
      <c r="J383" s="241"/>
      <c r="K383" s="230"/>
      <c r="M383">
        <f t="shared" si="55"/>
        <v>0</v>
      </c>
      <c r="N383" s="301"/>
      <c r="O383" s="301"/>
    </row>
    <row r="384" customFormat="1" hidden="1" spans="1:15">
      <c r="A384" s="284">
        <v>2050899</v>
      </c>
      <c r="B384" s="285" t="s">
        <v>384</v>
      </c>
      <c r="C384" s="241"/>
      <c r="D384" s="286">
        <v>0</v>
      </c>
      <c r="E384" s="241"/>
      <c r="F384" s="228"/>
      <c r="G384" s="229"/>
      <c r="H384" s="230"/>
      <c r="I384" s="286">
        <f t="shared" si="70"/>
        <v>0</v>
      </c>
      <c r="J384" s="241">
        <v>0</v>
      </c>
      <c r="K384" s="230">
        <v>0</v>
      </c>
      <c r="M384">
        <f t="shared" si="55"/>
        <v>0</v>
      </c>
      <c r="N384" s="301"/>
      <c r="O384" s="301"/>
    </row>
    <row r="385" customFormat="1" hidden="1" spans="1:15">
      <c r="A385" s="278">
        <v>20509</v>
      </c>
      <c r="B385" s="279" t="s">
        <v>385</v>
      </c>
      <c r="C385" s="280">
        <f>SUM(C386:C391)</f>
        <v>2171</v>
      </c>
      <c r="D385" s="281">
        <v>1042</v>
      </c>
      <c r="E385" s="280">
        <f>SUM(E386:E391)</f>
        <v>552</v>
      </c>
      <c r="F385" s="282">
        <f>E385/D385*100</f>
        <v>52.9750479846449</v>
      </c>
      <c r="G385" s="280">
        <f>E385-C385</f>
        <v>-1619</v>
      </c>
      <c r="H385" s="283">
        <f>(E385/C385-1)*100</f>
        <v>-74.573929064947</v>
      </c>
      <c r="I385" s="281">
        <f>SUM(I386:I391)</f>
        <v>959</v>
      </c>
      <c r="J385" s="304">
        <f>I385-D385</f>
        <v>-83</v>
      </c>
      <c r="K385" s="283">
        <f>(I385/D385-1)*100</f>
        <v>-7.96545105566219</v>
      </c>
      <c r="M385">
        <f t="shared" si="55"/>
        <v>0</v>
      </c>
      <c r="N385" s="301"/>
      <c r="O385" s="301"/>
    </row>
    <row r="386" customFormat="1" hidden="1" spans="1:15">
      <c r="A386" s="284">
        <v>2050901</v>
      </c>
      <c r="B386" s="287" t="s">
        <v>386</v>
      </c>
      <c r="C386" s="241"/>
      <c r="D386" s="286">
        <v>0</v>
      </c>
      <c r="E386" s="241"/>
      <c r="F386" s="228"/>
      <c r="G386" s="229"/>
      <c r="H386" s="230"/>
      <c r="I386" s="286">
        <f t="shared" ref="I386:I392" si="71">M386+P386+Q386</f>
        <v>0</v>
      </c>
      <c r="J386" s="241">
        <f>I386-D386</f>
        <v>0</v>
      </c>
      <c r="K386" s="230"/>
      <c r="M386">
        <f t="shared" si="55"/>
        <v>0</v>
      </c>
      <c r="N386" s="301"/>
      <c r="O386" s="301"/>
    </row>
    <row r="387" customFormat="1" hidden="1" spans="1:15">
      <c r="A387" s="284">
        <v>2050902</v>
      </c>
      <c r="B387" s="287" t="s">
        <v>387</v>
      </c>
      <c r="C387" s="241"/>
      <c r="D387" s="286">
        <v>0</v>
      </c>
      <c r="E387" s="241"/>
      <c r="F387" s="228"/>
      <c r="G387" s="229"/>
      <c r="H387" s="230"/>
      <c r="I387" s="286">
        <f t="shared" si="71"/>
        <v>0</v>
      </c>
      <c r="J387" s="241"/>
      <c r="K387" s="230"/>
      <c r="M387">
        <f t="shared" si="55"/>
        <v>0</v>
      </c>
      <c r="N387" s="301"/>
      <c r="O387" s="301"/>
    </row>
    <row r="388" customFormat="1" hidden="1" spans="1:15">
      <c r="A388" s="284">
        <v>2050903</v>
      </c>
      <c r="B388" s="287" t="s">
        <v>388</v>
      </c>
      <c r="C388" s="241"/>
      <c r="D388" s="286">
        <v>0</v>
      </c>
      <c r="E388" s="241"/>
      <c r="F388" s="228"/>
      <c r="G388" s="229"/>
      <c r="H388" s="230"/>
      <c r="I388" s="286">
        <f t="shared" si="71"/>
        <v>0</v>
      </c>
      <c r="J388" s="241"/>
      <c r="K388" s="230"/>
      <c r="M388">
        <f t="shared" si="55"/>
        <v>0</v>
      </c>
      <c r="N388" s="301"/>
      <c r="O388" s="301"/>
    </row>
    <row r="389" customFormat="1" hidden="1" spans="1:15">
      <c r="A389" s="284">
        <v>2050904</v>
      </c>
      <c r="B389" s="288" t="s">
        <v>389</v>
      </c>
      <c r="C389" s="241"/>
      <c r="D389" s="286">
        <v>0</v>
      </c>
      <c r="E389" s="241"/>
      <c r="F389" s="228"/>
      <c r="G389" s="229"/>
      <c r="H389" s="230"/>
      <c r="I389" s="286">
        <f t="shared" si="71"/>
        <v>0</v>
      </c>
      <c r="J389" s="241"/>
      <c r="K389" s="230"/>
      <c r="M389">
        <f t="shared" si="55"/>
        <v>0</v>
      </c>
      <c r="N389" s="301"/>
      <c r="O389" s="301"/>
    </row>
    <row r="390" customFormat="1" hidden="1" spans="1:15">
      <c r="A390" s="284">
        <v>2050905</v>
      </c>
      <c r="B390" s="285" t="s">
        <v>390</v>
      </c>
      <c r="C390" s="241"/>
      <c r="D390" s="286">
        <v>0</v>
      </c>
      <c r="E390" s="241"/>
      <c r="F390" s="228"/>
      <c r="G390" s="229"/>
      <c r="H390" s="230"/>
      <c r="I390" s="286">
        <f t="shared" si="71"/>
        <v>0</v>
      </c>
      <c r="J390" s="241"/>
      <c r="K390" s="230"/>
      <c r="M390">
        <f t="shared" ref="M390:M453" si="72">N390+O390</f>
        <v>0</v>
      </c>
      <c r="N390" s="301"/>
      <c r="O390" s="301"/>
    </row>
    <row r="391" customFormat="1" hidden="1" spans="1:15">
      <c r="A391" s="284">
        <v>2050999</v>
      </c>
      <c r="B391" s="285" t="s">
        <v>391</v>
      </c>
      <c r="C391" s="241">
        <v>2171</v>
      </c>
      <c r="D391" s="286">
        <v>1042</v>
      </c>
      <c r="E391" s="241">
        <v>552</v>
      </c>
      <c r="F391" s="228"/>
      <c r="G391" s="229"/>
      <c r="H391" s="230"/>
      <c r="I391" s="286">
        <f t="shared" si="71"/>
        <v>959</v>
      </c>
      <c r="J391" s="241"/>
      <c r="K391" s="230"/>
      <c r="M391">
        <f t="shared" si="72"/>
        <v>959</v>
      </c>
      <c r="N391" s="301">
        <v>959</v>
      </c>
      <c r="O391" s="301"/>
    </row>
    <row r="392" customFormat="1" hidden="1" spans="1:15">
      <c r="A392" s="278">
        <v>20599</v>
      </c>
      <c r="B392" s="279" t="s">
        <v>392</v>
      </c>
      <c r="C392" s="304">
        <v>3042</v>
      </c>
      <c r="D392" s="313">
        <v>1455</v>
      </c>
      <c r="E392" s="304">
        <v>793</v>
      </c>
      <c r="F392" s="282">
        <f t="shared" ref="F392:F394" si="73">E392/D392*100</f>
        <v>54.5017182130584</v>
      </c>
      <c r="G392" s="280">
        <f t="shared" ref="G392:G394" si="74">E392-C392</f>
        <v>-2249</v>
      </c>
      <c r="H392" s="283">
        <f t="shared" ref="H392:H394" si="75">(E392/C392-1)*100</f>
        <v>-73.9316239316239</v>
      </c>
      <c r="I392" s="313">
        <f t="shared" si="71"/>
        <v>434</v>
      </c>
      <c r="J392" s="304">
        <f t="shared" ref="J392:J394" si="76">I392-D392</f>
        <v>-1021</v>
      </c>
      <c r="K392" s="283">
        <f t="shared" ref="K392:K394" si="77">(I392/D392-1)*100</f>
        <v>-70.1718213058419</v>
      </c>
      <c r="M392">
        <f t="shared" si="72"/>
        <v>434</v>
      </c>
      <c r="N392" s="301">
        <v>434</v>
      </c>
      <c r="O392" s="301"/>
    </row>
    <row r="393" s="208" customFormat="1" spans="1:15">
      <c r="A393" s="273">
        <v>206</v>
      </c>
      <c r="B393" s="274" t="s">
        <v>393</v>
      </c>
      <c r="C393" s="275">
        <f>C394+C399+C407+C413+C418+C423+C428+C435+C439+C440</f>
        <v>2745</v>
      </c>
      <c r="D393" s="302">
        <v>2954</v>
      </c>
      <c r="E393" s="275">
        <f>E394+E399+E407+E413+E418+E423+E428+E435+E439+E440</f>
        <v>9957</v>
      </c>
      <c r="F393" s="276">
        <f t="shared" si="73"/>
        <v>337.068381855112</v>
      </c>
      <c r="G393" s="275">
        <f t="shared" si="74"/>
        <v>7212</v>
      </c>
      <c r="H393" s="277">
        <f t="shared" si="75"/>
        <v>262.732240437158</v>
      </c>
      <c r="I393" s="302">
        <f>I394+I399+I407+I413+I418+I423+I428+I435+I439+I440</f>
        <v>2651</v>
      </c>
      <c r="J393" s="303">
        <f t="shared" si="76"/>
        <v>-303</v>
      </c>
      <c r="K393" s="277">
        <f t="shared" si="77"/>
        <v>-10.2572782667569</v>
      </c>
      <c r="M393" s="208">
        <f t="shared" si="72"/>
        <v>0</v>
      </c>
      <c r="N393" s="301"/>
      <c r="O393" s="301"/>
    </row>
    <row r="394" customFormat="1" hidden="1" spans="1:15">
      <c r="A394" s="278">
        <v>20601</v>
      </c>
      <c r="B394" s="295" t="s">
        <v>394</v>
      </c>
      <c r="C394" s="280">
        <f>SUM(C395:C398)</f>
        <v>1440</v>
      </c>
      <c r="D394" s="281">
        <v>525</v>
      </c>
      <c r="E394" s="280">
        <f>SUM(E395:E398)</f>
        <v>9439</v>
      </c>
      <c r="F394" s="282">
        <f t="shared" si="73"/>
        <v>1797.90476190476</v>
      </c>
      <c r="G394" s="280">
        <f t="shared" si="74"/>
        <v>7999</v>
      </c>
      <c r="H394" s="283">
        <f t="shared" si="75"/>
        <v>555.486111111111</v>
      </c>
      <c r="I394" s="281">
        <f>SUM(I395:I398)</f>
        <v>549</v>
      </c>
      <c r="J394" s="304">
        <f t="shared" si="76"/>
        <v>24</v>
      </c>
      <c r="K394" s="283">
        <f t="shared" si="77"/>
        <v>4.57142857142858</v>
      </c>
      <c r="M394">
        <f t="shared" si="72"/>
        <v>0</v>
      </c>
      <c r="N394" s="301"/>
      <c r="O394" s="301"/>
    </row>
    <row r="395" customFormat="1" hidden="1" spans="1:15">
      <c r="A395" s="284">
        <v>2060101</v>
      </c>
      <c r="B395" s="285" t="s">
        <v>157</v>
      </c>
      <c r="C395" s="241">
        <v>479</v>
      </c>
      <c r="D395" s="292">
        <v>445</v>
      </c>
      <c r="E395" s="241">
        <v>579</v>
      </c>
      <c r="F395" s="228"/>
      <c r="G395" s="229"/>
      <c r="H395" s="230"/>
      <c r="I395" s="286">
        <f t="shared" ref="I395:I398" si="78">M395+P395+Q395</f>
        <v>543</v>
      </c>
      <c r="J395" s="241"/>
      <c r="K395" s="230"/>
      <c r="M395">
        <f t="shared" si="72"/>
        <v>543</v>
      </c>
      <c r="N395" s="301">
        <v>543</v>
      </c>
      <c r="O395" s="301"/>
    </row>
    <row r="396" customFormat="1" hidden="1" spans="1:15">
      <c r="A396" s="284">
        <v>2060102</v>
      </c>
      <c r="B396" s="285" t="s">
        <v>158</v>
      </c>
      <c r="C396" s="241">
        <v>961</v>
      </c>
      <c r="D396" s="292">
        <v>80</v>
      </c>
      <c r="E396" s="241">
        <v>8860</v>
      </c>
      <c r="F396" s="228"/>
      <c r="G396" s="229"/>
      <c r="H396" s="230"/>
      <c r="I396" s="286">
        <f t="shared" si="78"/>
        <v>6</v>
      </c>
      <c r="J396" s="241"/>
      <c r="K396" s="230"/>
      <c r="M396">
        <f t="shared" si="72"/>
        <v>6</v>
      </c>
      <c r="N396" s="301">
        <v>6</v>
      </c>
      <c r="O396" s="301"/>
    </row>
    <row r="397" customFormat="1" hidden="1" spans="1:15">
      <c r="A397" s="284">
        <v>2060103</v>
      </c>
      <c r="B397" s="285" t="s">
        <v>159</v>
      </c>
      <c r="C397" s="241"/>
      <c r="D397" s="292">
        <v>0</v>
      </c>
      <c r="E397" s="241"/>
      <c r="F397" s="228"/>
      <c r="G397" s="241"/>
      <c r="H397" s="230"/>
      <c r="I397" s="286">
        <f t="shared" si="78"/>
        <v>0</v>
      </c>
      <c r="J397" s="241"/>
      <c r="K397" s="230"/>
      <c r="M397">
        <f t="shared" si="72"/>
        <v>0</v>
      </c>
      <c r="N397" s="301"/>
      <c r="O397" s="301"/>
    </row>
    <row r="398" customFormat="1" hidden="1" spans="1:15">
      <c r="A398" s="284">
        <v>2060199</v>
      </c>
      <c r="B398" s="287" t="s">
        <v>395</v>
      </c>
      <c r="C398" s="241"/>
      <c r="D398" s="292">
        <v>0</v>
      </c>
      <c r="E398" s="241"/>
      <c r="F398" s="228"/>
      <c r="G398" s="308"/>
      <c r="H398" s="230"/>
      <c r="I398" s="286">
        <f t="shared" si="78"/>
        <v>0</v>
      </c>
      <c r="J398" s="241"/>
      <c r="K398" s="230"/>
      <c r="M398">
        <f t="shared" si="72"/>
        <v>0</v>
      </c>
      <c r="N398" s="301"/>
      <c r="O398" s="301"/>
    </row>
    <row r="399" customFormat="1" hidden="1" spans="1:15">
      <c r="A399" s="278">
        <v>20602</v>
      </c>
      <c r="B399" s="279" t="s">
        <v>396</v>
      </c>
      <c r="C399" s="280">
        <f>SUM(C400:C406)</f>
        <v>0</v>
      </c>
      <c r="D399" s="281"/>
      <c r="E399" s="280">
        <f>SUM(E400:E406)</f>
        <v>0</v>
      </c>
      <c r="F399" s="282"/>
      <c r="G399" s="280"/>
      <c r="H399" s="283"/>
      <c r="I399" s="281"/>
      <c r="J399" s="304">
        <f>I399-D399</f>
        <v>0</v>
      </c>
      <c r="K399" s="283"/>
      <c r="M399">
        <f t="shared" si="72"/>
        <v>0</v>
      </c>
      <c r="N399" s="301"/>
      <c r="O399" s="301"/>
    </row>
    <row r="400" customFormat="1" hidden="1" spans="1:15">
      <c r="A400" s="284">
        <v>2060201</v>
      </c>
      <c r="B400" s="285" t="s">
        <v>397</v>
      </c>
      <c r="C400" s="241"/>
      <c r="D400" s="286">
        <v>0</v>
      </c>
      <c r="E400" s="241"/>
      <c r="F400" s="228"/>
      <c r="G400" s="241"/>
      <c r="H400" s="230"/>
      <c r="I400" s="286">
        <f t="shared" ref="I400:I406" si="79">M400+P400+Q400</f>
        <v>0</v>
      </c>
      <c r="J400" s="241">
        <v>0</v>
      </c>
      <c r="K400" s="230">
        <v>0</v>
      </c>
      <c r="M400">
        <f t="shared" si="72"/>
        <v>0</v>
      </c>
      <c r="N400" s="301"/>
      <c r="O400" s="301"/>
    </row>
    <row r="401" customFormat="1" hidden="1" spans="1:15">
      <c r="A401" s="284">
        <v>2060203</v>
      </c>
      <c r="B401" s="288" t="s">
        <v>398</v>
      </c>
      <c r="C401" s="241"/>
      <c r="D401" s="286">
        <v>0</v>
      </c>
      <c r="E401" s="241"/>
      <c r="F401" s="228"/>
      <c r="G401" s="241"/>
      <c r="H401" s="230"/>
      <c r="I401" s="286">
        <f t="shared" si="79"/>
        <v>0</v>
      </c>
      <c r="J401" s="241">
        <v>0</v>
      </c>
      <c r="K401" s="230">
        <v>0</v>
      </c>
      <c r="M401">
        <f t="shared" si="72"/>
        <v>0</v>
      </c>
      <c r="N401" s="301"/>
      <c r="O401" s="301"/>
    </row>
    <row r="402" customFormat="1" hidden="1" spans="1:15">
      <c r="A402" s="284">
        <v>2060204</v>
      </c>
      <c r="B402" s="285" t="s">
        <v>399</v>
      </c>
      <c r="C402" s="241"/>
      <c r="D402" s="286">
        <v>0</v>
      </c>
      <c r="E402" s="241"/>
      <c r="F402" s="228"/>
      <c r="G402" s="241"/>
      <c r="H402" s="230"/>
      <c r="I402" s="286">
        <f t="shared" si="79"/>
        <v>0</v>
      </c>
      <c r="J402" s="241">
        <v>0</v>
      </c>
      <c r="K402" s="230">
        <v>0</v>
      </c>
      <c r="M402">
        <f t="shared" si="72"/>
        <v>0</v>
      </c>
      <c r="N402" s="301"/>
      <c r="O402" s="301"/>
    </row>
    <row r="403" customFormat="1" hidden="1" spans="1:15">
      <c r="A403" s="284">
        <v>2060205</v>
      </c>
      <c r="B403" s="285" t="s">
        <v>400</v>
      </c>
      <c r="C403" s="241"/>
      <c r="D403" s="286">
        <v>0</v>
      </c>
      <c r="E403" s="241"/>
      <c r="F403" s="228"/>
      <c r="G403" s="241"/>
      <c r="H403" s="230"/>
      <c r="I403" s="286">
        <f t="shared" si="79"/>
        <v>0</v>
      </c>
      <c r="J403" s="241">
        <v>0</v>
      </c>
      <c r="K403" s="230">
        <v>0</v>
      </c>
      <c r="M403">
        <f t="shared" si="72"/>
        <v>0</v>
      </c>
      <c r="N403" s="301"/>
      <c r="O403" s="301"/>
    </row>
    <row r="404" customFormat="1" hidden="1" spans="1:15">
      <c r="A404" s="284">
        <v>2060206</v>
      </c>
      <c r="B404" s="285" t="s">
        <v>401</v>
      </c>
      <c r="C404" s="241"/>
      <c r="D404" s="286">
        <v>0</v>
      </c>
      <c r="E404" s="241"/>
      <c r="F404" s="228"/>
      <c r="G404" s="241"/>
      <c r="H404" s="230"/>
      <c r="I404" s="286">
        <f t="shared" si="79"/>
        <v>0</v>
      </c>
      <c r="J404" s="241">
        <v>0</v>
      </c>
      <c r="K404" s="230">
        <v>0</v>
      </c>
      <c r="M404">
        <f t="shared" si="72"/>
        <v>0</v>
      </c>
      <c r="N404" s="301"/>
      <c r="O404" s="301"/>
    </row>
    <row r="405" customFormat="1" hidden="1" spans="1:15">
      <c r="A405" s="284">
        <v>2060207</v>
      </c>
      <c r="B405" s="287" t="s">
        <v>402</v>
      </c>
      <c r="C405" s="241"/>
      <c r="D405" s="286">
        <v>0</v>
      </c>
      <c r="E405" s="241"/>
      <c r="F405" s="228"/>
      <c r="G405" s="241"/>
      <c r="H405" s="230"/>
      <c r="I405" s="286">
        <f t="shared" si="79"/>
        <v>0</v>
      </c>
      <c r="J405" s="241">
        <v>0</v>
      </c>
      <c r="K405" s="230">
        <v>0</v>
      </c>
      <c r="M405">
        <f t="shared" si="72"/>
        <v>0</v>
      </c>
      <c r="N405" s="301"/>
      <c r="O405" s="301"/>
    </row>
    <row r="406" customFormat="1" hidden="1" spans="1:15">
      <c r="A406" s="284">
        <v>2060299</v>
      </c>
      <c r="B406" s="287" t="s">
        <v>403</v>
      </c>
      <c r="C406" s="241"/>
      <c r="D406" s="286">
        <v>0</v>
      </c>
      <c r="E406" s="241"/>
      <c r="F406" s="228"/>
      <c r="G406" s="241"/>
      <c r="H406" s="230"/>
      <c r="I406" s="286">
        <f t="shared" si="79"/>
        <v>0</v>
      </c>
      <c r="J406" s="241">
        <v>0</v>
      </c>
      <c r="K406" s="230">
        <v>0</v>
      </c>
      <c r="M406">
        <f t="shared" si="72"/>
        <v>0</v>
      </c>
      <c r="N406" s="301"/>
      <c r="O406" s="301"/>
    </row>
    <row r="407" customFormat="1" hidden="1" spans="1:15">
      <c r="A407" s="278">
        <v>20603</v>
      </c>
      <c r="B407" s="295" t="s">
        <v>404</v>
      </c>
      <c r="C407" s="280">
        <f>SUM(C408:C412)</f>
        <v>10</v>
      </c>
      <c r="D407" s="281">
        <v>10</v>
      </c>
      <c r="E407" s="280">
        <f>SUM(E408:E412)</f>
        <v>14</v>
      </c>
      <c r="F407" s="282"/>
      <c r="G407" s="280">
        <f>E407-C407</f>
        <v>4</v>
      </c>
      <c r="H407" s="283"/>
      <c r="I407" s="281">
        <f>SUM(I408:I412)</f>
        <v>0</v>
      </c>
      <c r="J407" s="304">
        <f>I407-D407</f>
        <v>-10</v>
      </c>
      <c r="K407" s="283"/>
      <c r="M407">
        <f t="shared" si="72"/>
        <v>0</v>
      </c>
      <c r="N407" s="301"/>
      <c r="O407" s="301"/>
    </row>
    <row r="408" customFormat="1" hidden="1" spans="1:15">
      <c r="A408" s="284">
        <v>2060301</v>
      </c>
      <c r="B408" s="285" t="s">
        <v>397</v>
      </c>
      <c r="C408" s="241"/>
      <c r="D408" s="292">
        <v>0</v>
      </c>
      <c r="E408" s="241"/>
      <c r="F408" s="228"/>
      <c r="G408" s="229"/>
      <c r="H408" s="230"/>
      <c r="I408" s="286">
        <f t="shared" ref="I408:I412" si="80">M408+P408+Q408</f>
        <v>0</v>
      </c>
      <c r="J408" s="241"/>
      <c r="K408" s="230"/>
      <c r="M408">
        <f t="shared" si="72"/>
        <v>0</v>
      </c>
      <c r="N408" s="301"/>
      <c r="O408" s="301"/>
    </row>
    <row r="409" customFormat="1" hidden="1" spans="1:15">
      <c r="A409" s="284">
        <v>2060302</v>
      </c>
      <c r="B409" s="285" t="s">
        <v>405</v>
      </c>
      <c r="C409" s="241">
        <v>10</v>
      </c>
      <c r="D409" s="292">
        <v>10</v>
      </c>
      <c r="E409" s="241">
        <v>14</v>
      </c>
      <c r="F409" s="228"/>
      <c r="G409" s="229"/>
      <c r="H409" s="230"/>
      <c r="I409" s="286">
        <f t="shared" si="80"/>
        <v>0</v>
      </c>
      <c r="J409" s="241"/>
      <c r="K409" s="230"/>
      <c r="M409">
        <f t="shared" si="72"/>
        <v>0</v>
      </c>
      <c r="N409" s="301"/>
      <c r="O409" s="301"/>
    </row>
    <row r="410" customFormat="1" hidden="1" spans="1:15">
      <c r="A410" s="284">
        <v>2060303</v>
      </c>
      <c r="B410" s="285" t="s">
        <v>406</v>
      </c>
      <c r="C410" s="241"/>
      <c r="D410" s="292">
        <v>0</v>
      </c>
      <c r="E410" s="241"/>
      <c r="F410" s="228"/>
      <c r="G410" s="241"/>
      <c r="H410" s="230"/>
      <c r="I410" s="286">
        <f t="shared" si="80"/>
        <v>0</v>
      </c>
      <c r="J410" s="241"/>
      <c r="K410" s="230"/>
      <c r="M410">
        <f t="shared" si="72"/>
        <v>0</v>
      </c>
      <c r="N410" s="301"/>
      <c r="O410" s="301"/>
    </row>
    <row r="411" customFormat="1" hidden="1" spans="1:15">
      <c r="A411" s="284">
        <v>2060304</v>
      </c>
      <c r="B411" s="287" t="s">
        <v>407</v>
      </c>
      <c r="C411" s="241"/>
      <c r="D411" s="292">
        <v>0</v>
      </c>
      <c r="E411" s="241"/>
      <c r="F411" s="228"/>
      <c r="G411" s="241"/>
      <c r="H411" s="230"/>
      <c r="I411" s="286">
        <f t="shared" si="80"/>
        <v>0</v>
      </c>
      <c r="J411" s="241"/>
      <c r="K411" s="230"/>
      <c r="M411">
        <f t="shared" si="72"/>
        <v>0</v>
      </c>
      <c r="N411" s="301"/>
      <c r="O411" s="301"/>
    </row>
    <row r="412" customFormat="1" hidden="1" spans="1:15">
      <c r="A412" s="284">
        <v>2060399</v>
      </c>
      <c r="B412" s="287" t="s">
        <v>408</v>
      </c>
      <c r="C412" s="241"/>
      <c r="D412" s="292">
        <v>0</v>
      </c>
      <c r="E412" s="241"/>
      <c r="F412" s="228"/>
      <c r="G412" s="229"/>
      <c r="H412" s="230"/>
      <c r="I412" s="286">
        <f t="shared" si="80"/>
        <v>0</v>
      </c>
      <c r="J412" s="241"/>
      <c r="K412" s="230"/>
      <c r="M412">
        <f t="shared" si="72"/>
        <v>0</v>
      </c>
      <c r="N412" s="301"/>
      <c r="O412" s="301"/>
    </row>
    <row r="413" customFormat="1" hidden="1" spans="1:15">
      <c r="A413" s="278">
        <v>20604</v>
      </c>
      <c r="B413" s="295" t="s">
        <v>409</v>
      </c>
      <c r="C413" s="280">
        <f>SUM(C414:C417)</f>
        <v>169</v>
      </c>
      <c r="D413" s="281"/>
      <c r="E413" s="280">
        <f>SUM(E414:E417)</f>
        <v>0</v>
      </c>
      <c r="F413" s="282"/>
      <c r="G413" s="280">
        <f>E413-C413</f>
        <v>-169</v>
      </c>
      <c r="H413" s="283">
        <f>(E413/C413-1)*100</f>
        <v>-100</v>
      </c>
      <c r="I413" s="281"/>
      <c r="J413" s="304">
        <f>I413-D413</f>
        <v>0</v>
      </c>
      <c r="K413" s="283"/>
      <c r="M413">
        <f t="shared" si="72"/>
        <v>0</v>
      </c>
      <c r="N413" s="301"/>
      <c r="O413" s="301"/>
    </row>
    <row r="414" customFormat="1" hidden="1" spans="1:15">
      <c r="A414" s="284">
        <v>2060401</v>
      </c>
      <c r="B414" s="288" t="s">
        <v>397</v>
      </c>
      <c r="C414" s="241"/>
      <c r="D414" s="292">
        <v>0</v>
      </c>
      <c r="E414" s="241"/>
      <c r="F414" s="228"/>
      <c r="G414" s="229"/>
      <c r="H414" s="230"/>
      <c r="I414" s="286">
        <f t="shared" ref="I414:I417" si="81">M414+P414+Q414</f>
        <v>0</v>
      </c>
      <c r="J414" s="241"/>
      <c r="K414" s="230"/>
      <c r="M414">
        <f t="shared" si="72"/>
        <v>0</v>
      </c>
      <c r="N414" s="301"/>
      <c r="O414" s="301"/>
    </row>
    <row r="415" customFormat="1" hidden="1" spans="1:15">
      <c r="A415" s="284">
        <v>2060404</v>
      </c>
      <c r="B415" s="285" t="s">
        <v>410</v>
      </c>
      <c r="C415" s="241"/>
      <c r="D415" s="292">
        <v>0</v>
      </c>
      <c r="E415" s="241"/>
      <c r="F415" s="228"/>
      <c r="G415" s="229"/>
      <c r="H415" s="230"/>
      <c r="I415" s="286">
        <f t="shared" si="81"/>
        <v>0</v>
      </c>
      <c r="J415" s="241"/>
      <c r="K415" s="230"/>
      <c r="M415">
        <f t="shared" si="72"/>
        <v>0</v>
      </c>
      <c r="N415" s="301"/>
      <c r="O415" s="301"/>
    </row>
    <row r="416" customFormat="1" hidden="1" spans="1:15">
      <c r="A416" s="284">
        <v>2060405</v>
      </c>
      <c r="B416" s="285" t="s">
        <v>411</v>
      </c>
      <c r="C416" s="241"/>
      <c r="D416" s="292">
        <v>0</v>
      </c>
      <c r="E416" s="241"/>
      <c r="F416" s="228"/>
      <c r="G416" s="229"/>
      <c r="H416" s="230"/>
      <c r="I416" s="286">
        <f t="shared" si="81"/>
        <v>0</v>
      </c>
      <c r="J416" s="241"/>
      <c r="K416" s="230"/>
      <c r="M416">
        <f t="shared" si="72"/>
        <v>0</v>
      </c>
      <c r="N416" s="301"/>
      <c r="O416" s="301"/>
    </row>
    <row r="417" customFormat="1" hidden="1" spans="1:15">
      <c r="A417" s="284">
        <v>2060499</v>
      </c>
      <c r="B417" s="287" t="s">
        <v>412</v>
      </c>
      <c r="C417" s="241">
        <v>169</v>
      </c>
      <c r="D417" s="292">
        <v>0</v>
      </c>
      <c r="E417" s="241"/>
      <c r="F417" s="228"/>
      <c r="G417" s="229"/>
      <c r="H417" s="230"/>
      <c r="I417" s="286">
        <f t="shared" si="81"/>
        <v>0</v>
      </c>
      <c r="J417" s="241"/>
      <c r="K417" s="230"/>
      <c r="M417">
        <f t="shared" si="72"/>
        <v>0</v>
      </c>
      <c r="N417" s="301"/>
      <c r="O417" s="301"/>
    </row>
    <row r="418" customFormat="1" hidden="1" spans="1:15">
      <c r="A418" s="278">
        <v>20605</v>
      </c>
      <c r="B418" s="295" t="s">
        <v>413</v>
      </c>
      <c r="C418" s="280"/>
      <c r="D418" s="281"/>
      <c r="E418" s="280"/>
      <c r="F418" s="282" t="e">
        <f>E418/D418*100</f>
        <v>#DIV/0!</v>
      </c>
      <c r="G418" s="280">
        <f>E418-C418</f>
        <v>0</v>
      </c>
      <c r="H418" s="283" t="e">
        <f>(E418/C418-1)*100</f>
        <v>#DIV/0!</v>
      </c>
      <c r="I418" s="281"/>
      <c r="J418" s="304">
        <f>I418-D418</f>
        <v>0</v>
      </c>
      <c r="K418" s="283" t="e">
        <f>(I418/D418-1)*100</f>
        <v>#DIV/0!</v>
      </c>
      <c r="M418">
        <f t="shared" si="72"/>
        <v>0</v>
      </c>
      <c r="N418" s="301"/>
      <c r="O418" s="301"/>
    </row>
    <row r="419" customFormat="1" hidden="1" spans="1:15">
      <c r="A419" s="284">
        <v>2060501</v>
      </c>
      <c r="B419" s="287" t="s">
        <v>397</v>
      </c>
      <c r="C419" s="241"/>
      <c r="D419" s="292">
        <v>0</v>
      </c>
      <c r="E419" s="241"/>
      <c r="F419" s="228"/>
      <c r="G419" s="229"/>
      <c r="H419" s="230"/>
      <c r="I419" s="286">
        <f t="shared" ref="I419:I422" si="82">M419+P419+Q419</f>
        <v>0</v>
      </c>
      <c r="J419" s="241"/>
      <c r="K419" s="230"/>
      <c r="M419">
        <f t="shared" si="72"/>
        <v>0</v>
      </c>
      <c r="N419" s="301"/>
      <c r="O419" s="301"/>
    </row>
    <row r="420" customFormat="1" hidden="1" spans="1:15">
      <c r="A420" s="284">
        <v>2060502</v>
      </c>
      <c r="B420" s="285" t="s">
        <v>414</v>
      </c>
      <c r="C420" s="241"/>
      <c r="D420" s="292">
        <v>0</v>
      </c>
      <c r="E420" s="241"/>
      <c r="F420" s="228"/>
      <c r="G420" s="229"/>
      <c r="H420" s="230"/>
      <c r="I420" s="286">
        <f t="shared" si="82"/>
        <v>0</v>
      </c>
      <c r="J420" s="241"/>
      <c r="K420" s="230"/>
      <c r="M420">
        <f t="shared" si="72"/>
        <v>0</v>
      </c>
      <c r="N420" s="301"/>
      <c r="O420" s="301"/>
    </row>
    <row r="421" customFormat="1" hidden="1" spans="1:15">
      <c r="A421" s="284">
        <v>2060503</v>
      </c>
      <c r="B421" s="285" t="s">
        <v>415</v>
      </c>
      <c r="C421" s="241"/>
      <c r="D421" s="292">
        <v>0</v>
      </c>
      <c r="E421" s="241"/>
      <c r="F421" s="228"/>
      <c r="G421" s="241"/>
      <c r="H421" s="230"/>
      <c r="I421" s="286">
        <f t="shared" si="82"/>
        <v>0</v>
      </c>
      <c r="J421" s="241"/>
      <c r="K421" s="230"/>
      <c r="M421">
        <f t="shared" si="72"/>
        <v>0</v>
      </c>
      <c r="N421" s="301"/>
      <c r="O421" s="301"/>
    </row>
    <row r="422" customFormat="1" hidden="1" spans="1:15">
      <c r="A422" s="284">
        <v>2060599</v>
      </c>
      <c r="B422" s="285" t="s">
        <v>416</v>
      </c>
      <c r="C422" s="241"/>
      <c r="D422" s="292">
        <v>0</v>
      </c>
      <c r="E422" s="241"/>
      <c r="F422" s="228"/>
      <c r="G422" s="241"/>
      <c r="H422" s="230"/>
      <c r="I422" s="286">
        <f t="shared" si="82"/>
        <v>0</v>
      </c>
      <c r="J422" s="241">
        <v>0</v>
      </c>
      <c r="K422" s="230">
        <v>0</v>
      </c>
      <c r="M422">
        <f t="shared" si="72"/>
        <v>0</v>
      </c>
      <c r="N422" s="301"/>
      <c r="O422" s="301"/>
    </row>
    <row r="423" customFormat="1" hidden="1" spans="1:15">
      <c r="A423" s="278">
        <v>20606</v>
      </c>
      <c r="B423" s="295" t="s">
        <v>417</v>
      </c>
      <c r="C423" s="280"/>
      <c r="D423" s="281"/>
      <c r="E423" s="280"/>
      <c r="F423" s="282"/>
      <c r="G423" s="280"/>
      <c r="H423" s="283"/>
      <c r="I423" s="281"/>
      <c r="J423" s="304">
        <f>I423-D423</f>
        <v>0</v>
      </c>
      <c r="K423" s="283"/>
      <c r="M423">
        <f t="shared" si="72"/>
        <v>0</v>
      </c>
      <c r="N423" s="301"/>
      <c r="O423" s="301"/>
    </row>
    <row r="424" customFormat="1" hidden="1" spans="1:15">
      <c r="A424" s="284">
        <v>2060601</v>
      </c>
      <c r="B424" s="287" t="s">
        <v>418</v>
      </c>
      <c r="C424" s="241"/>
      <c r="D424" s="292">
        <v>0</v>
      </c>
      <c r="E424" s="241"/>
      <c r="F424" s="228"/>
      <c r="G424" s="229"/>
      <c r="H424" s="230"/>
      <c r="I424" s="286">
        <f t="shared" ref="I424:I427" si="83">M424+P424+Q424</f>
        <v>0</v>
      </c>
      <c r="J424" s="241"/>
      <c r="K424" s="230"/>
      <c r="M424">
        <f t="shared" si="72"/>
        <v>0</v>
      </c>
      <c r="N424" s="301"/>
      <c r="O424" s="301"/>
    </row>
    <row r="425" customFormat="1" hidden="1" spans="1:15">
      <c r="A425" s="284">
        <v>2060602</v>
      </c>
      <c r="B425" s="287" t="s">
        <v>419</v>
      </c>
      <c r="C425" s="241"/>
      <c r="D425" s="292">
        <v>0</v>
      </c>
      <c r="E425" s="241"/>
      <c r="F425" s="228"/>
      <c r="G425" s="229"/>
      <c r="H425" s="230"/>
      <c r="I425" s="286">
        <f t="shared" si="83"/>
        <v>0</v>
      </c>
      <c r="J425" s="241"/>
      <c r="K425" s="230"/>
      <c r="M425">
        <f t="shared" si="72"/>
        <v>0</v>
      </c>
      <c r="N425" s="301"/>
      <c r="O425" s="301"/>
    </row>
    <row r="426" customFormat="1" hidden="1" spans="1:15">
      <c r="A426" s="284">
        <v>2060603</v>
      </c>
      <c r="B426" s="288" t="s">
        <v>420</v>
      </c>
      <c r="C426" s="241"/>
      <c r="D426" s="292">
        <v>0</v>
      </c>
      <c r="E426" s="241"/>
      <c r="F426" s="228"/>
      <c r="G426" s="241"/>
      <c r="H426" s="230"/>
      <c r="I426" s="286">
        <f t="shared" si="83"/>
        <v>0</v>
      </c>
      <c r="J426" s="241"/>
      <c r="K426" s="230"/>
      <c r="M426">
        <f t="shared" si="72"/>
        <v>0</v>
      </c>
      <c r="N426" s="301"/>
      <c r="O426" s="301"/>
    </row>
    <row r="427" customFormat="1" hidden="1" spans="1:15">
      <c r="A427" s="284">
        <v>2060699</v>
      </c>
      <c r="B427" s="285" t="s">
        <v>421</v>
      </c>
      <c r="C427" s="241"/>
      <c r="D427" s="292">
        <v>0</v>
      </c>
      <c r="E427" s="241"/>
      <c r="F427" s="228"/>
      <c r="G427" s="229"/>
      <c r="H427" s="230"/>
      <c r="I427" s="286">
        <f t="shared" si="83"/>
        <v>0</v>
      </c>
      <c r="J427" s="241"/>
      <c r="K427" s="230"/>
      <c r="M427">
        <f t="shared" si="72"/>
        <v>0</v>
      </c>
      <c r="N427" s="301"/>
      <c r="O427" s="301"/>
    </row>
    <row r="428" customFormat="1" hidden="1" spans="1:15">
      <c r="A428" s="278">
        <v>20607</v>
      </c>
      <c r="B428" s="279" t="s">
        <v>422</v>
      </c>
      <c r="C428" s="280">
        <f>SUM(C429:C434)</f>
        <v>9</v>
      </c>
      <c r="D428" s="281">
        <v>9</v>
      </c>
      <c r="E428" s="280">
        <f>SUM(E429:E434)</f>
        <v>8</v>
      </c>
      <c r="F428" s="282"/>
      <c r="G428" s="280">
        <f>E428-C428</f>
        <v>-1</v>
      </c>
      <c r="H428" s="283">
        <f>(E428/C428-1)*100</f>
        <v>-11.1111111111111</v>
      </c>
      <c r="I428" s="281">
        <f>SUM(I429:I434)</f>
        <v>2</v>
      </c>
      <c r="J428" s="304">
        <f>I428-D428</f>
        <v>-7</v>
      </c>
      <c r="K428" s="283"/>
      <c r="M428">
        <f t="shared" si="72"/>
        <v>0</v>
      </c>
      <c r="N428" s="301"/>
      <c r="O428" s="301"/>
    </row>
    <row r="429" customFormat="1" hidden="1" spans="1:15">
      <c r="A429" s="284">
        <v>2060701</v>
      </c>
      <c r="B429" s="285" t="s">
        <v>397</v>
      </c>
      <c r="C429" s="241"/>
      <c r="D429" s="292">
        <v>0</v>
      </c>
      <c r="E429" s="241"/>
      <c r="F429" s="228"/>
      <c r="G429" s="241"/>
      <c r="H429" s="230"/>
      <c r="I429" s="286">
        <f t="shared" ref="I429:I434" si="84">M429+P429+Q429</f>
        <v>0</v>
      </c>
      <c r="J429" s="241"/>
      <c r="K429" s="230"/>
      <c r="M429">
        <f t="shared" si="72"/>
        <v>0</v>
      </c>
      <c r="N429" s="301"/>
      <c r="O429" s="301"/>
    </row>
    <row r="430" customFormat="1" hidden="1" spans="1:15">
      <c r="A430" s="284">
        <v>2060702</v>
      </c>
      <c r="B430" s="287" t="s">
        <v>423</v>
      </c>
      <c r="C430" s="241">
        <v>2</v>
      </c>
      <c r="D430" s="292">
        <v>3</v>
      </c>
      <c r="E430" s="241">
        <v>3</v>
      </c>
      <c r="F430" s="228"/>
      <c r="G430" s="229"/>
      <c r="H430" s="230"/>
      <c r="I430" s="286">
        <f t="shared" si="84"/>
        <v>0</v>
      </c>
      <c r="J430" s="241"/>
      <c r="K430" s="230"/>
      <c r="M430">
        <f t="shared" si="72"/>
        <v>0</v>
      </c>
      <c r="N430" s="301"/>
      <c r="O430" s="301"/>
    </row>
    <row r="431" customFormat="1" hidden="1" spans="1:15">
      <c r="A431" s="284">
        <v>2060703</v>
      </c>
      <c r="B431" s="287" t="s">
        <v>424</v>
      </c>
      <c r="C431" s="241">
        <v>1</v>
      </c>
      <c r="D431" s="292">
        <v>1</v>
      </c>
      <c r="E431" s="241"/>
      <c r="F431" s="228"/>
      <c r="G431" s="229"/>
      <c r="H431" s="230"/>
      <c r="I431" s="286">
        <f t="shared" si="84"/>
        <v>0</v>
      </c>
      <c r="J431" s="241"/>
      <c r="K431" s="230"/>
      <c r="M431">
        <f t="shared" si="72"/>
        <v>0</v>
      </c>
      <c r="N431" s="301"/>
      <c r="O431" s="301"/>
    </row>
    <row r="432" customFormat="1" hidden="1" spans="1:15">
      <c r="A432" s="284">
        <v>2060704</v>
      </c>
      <c r="B432" s="287" t="s">
        <v>425</v>
      </c>
      <c r="C432" s="241"/>
      <c r="D432" s="292">
        <v>0</v>
      </c>
      <c r="E432" s="241"/>
      <c r="F432" s="228"/>
      <c r="G432" s="229"/>
      <c r="H432" s="230"/>
      <c r="I432" s="286">
        <f t="shared" si="84"/>
        <v>0</v>
      </c>
      <c r="J432" s="241"/>
      <c r="K432" s="230"/>
      <c r="M432">
        <f t="shared" si="72"/>
        <v>0</v>
      </c>
      <c r="N432" s="301"/>
      <c r="O432" s="301"/>
    </row>
    <row r="433" customFormat="1" hidden="1" spans="1:15">
      <c r="A433" s="284">
        <v>2060705</v>
      </c>
      <c r="B433" s="285" t="s">
        <v>426</v>
      </c>
      <c r="C433" s="241"/>
      <c r="D433" s="292">
        <v>0</v>
      </c>
      <c r="E433" s="241"/>
      <c r="F433" s="228"/>
      <c r="G433" s="229"/>
      <c r="H433" s="230"/>
      <c r="I433" s="286">
        <f t="shared" si="84"/>
        <v>0</v>
      </c>
      <c r="J433" s="241"/>
      <c r="K433" s="230"/>
      <c r="M433">
        <f t="shared" si="72"/>
        <v>0</v>
      </c>
      <c r="N433" s="301"/>
      <c r="O433" s="301"/>
    </row>
    <row r="434" customFormat="1" hidden="1" spans="1:15">
      <c r="A434" s="284">
        <v>2060799</v>
      </c>
      <c r="B434" s="285" t="s">
        <v>427</v>
      </c>
      <c r="C434" s="241">
        <v>6</v>
      </c>
      <c r="D434" s="292">
        <v>5</v>
      </c>
      <c r="E434" s="241">
        <v>5</v>
      </c>
      <c r="F434" s="228"/>
      <c r="G434" s="229"/>
      <c r="H434" s="230"/>
      <c r="I434" s="286">
        <f t="shared" si="84"/>
        <v>2</v>
      </c>
      <c r="J434" s="241"/>
      <c r="K434" s="230"/>
      <c r="M434">
        <f t="shared" si="72"/>
        <v>2</v>
      </c>
      <c r="N434" s="301">
        <v>2</v>
      </c>
      <c r="O434" s="301"/>
    </row>
    <row r="435" customFormat="1" hidden="1" spans="1:15">
      <c r="A435" s="278">
        <v>20608</v>
      </c>
      <c r="B435" s="279" t="s">
        <v>428</v>
      </c>
      <c r="C435" s="280"/>
      <c r="D435" s="281"/>
      <c r="E435" s="280"/>
      <c r="F435" s="282"/>
      <c r="G435" s="280"/>
      <c r="H435" s="283"/>
      <c r="I435" s="281"/>
      <c r="J435" s="304">
        <f t="shared" ref="J435:J440" si="85">I435-D435</f>
        <v>0</v>
      </c>
      <c r="K435" s="283"/>
      <c r="M435">
        <f t="shared" si="72"/>
        <v>0</v>
      </c>
      <c r="N435" s="301"/>
      <c r="O435" s="301"/>
    </row>
    <row r="436" customFormat="1" hidden="1" spans="1:15">
      <c r="A436" s="284">
        <v>2060801</v>
      </c>
      <c r="B436" s="287" t="s">
        <v>429</v>
      </c>
      <c r="C436" s="241"/>
      <c r="D436" s="286">
        <v>0</v>
      </c>
      <c r="E436" s="241"/>
      <c r="F436" s="228"/>
      <c r="G436" s="241"/>
      <c r="H436" s="230"/>
      <c r="I436" s="286">
        <f t="shared" ref="I436:I438" si="86">M436+P436+Q436</f>
        <v>0</v>
      </c>
      <c r="J436" s="241">
        <v>0</v>
      </c>
      <c r="K436" s="230">
        <v>0</v>
      </c>
      <c r="M436">
        <f t="shared" si="72"/>
        <v>0</v>
      </c>
      <c r="N436" s="301"/>
      <c r="O436" s="301"/>
    </row>
    <row r="437" customFormat="1" hidden="1" spans="1:15">
      <c r="A437" s="284">
        <v>2060802</v>
      </c>
      <c r="B437" s="287" t="s">
        <v>430</v>
      </c>
      <c r="C437" s="241"/>
      <c r="D437" s="286">
        <v>0</v>
      </c>
      <c r="E437" s="241"/>
      <c r="F437" s="228"/>
      <c r="G437" s="241"/>
      <c r="H437" s="230"/>
      <c r="I437" s="286">
        <f t="shared" si="86"/>
        <v>0</v>
      </c>
      <c r="J437" s="241">
        <v>0</v>
      </c>
      <c r="K437" s="230">
        <v>0</v>
      </c>
      <c r="M437">
        <f t="shared" si="72"/>
        <v>0</v>
      </c>
      <c r="N437" s="301"/>
      <c r="O437" s="301"/>
    </row>
    <row r="438" customFormat="1" hidden="1" spans="1:15">
      <c r="A438" s="284">
        <v>2060899</v>
      </c>
      <c r="B438" s="287" t="s">
        <v>431</v>
      </c>
      <c r="C438" s="241"/>
      <c r="D438" s="286">
        <v>0</v>
      </c>
      <c r="E438" s="241"/>
      <c r="F438" s="228"/>
      <c r="G438" s="241"/>
      <c r="H438" s="230"/>
      <c r="I438" s="286">
        <f t="shared" si="86"/>
        <v>0</v>
      </c>
      <c r="J438" s="241">
        <v>0</v>
      </c>
      <c r="K438" s="230">
        <v>0</v>
      </c>
      <c r="M438">
        <f t="shared" si="72"/>
        <v>0</v>
      </c>
      <c r="N438" s="301"/>
      <c r="O438" s="301"/>
    </row>
    <row r="439" customFormat="1" hidden="1" spans="1:15">
      <c r="A439" s="278">
        <v>20609</v>
      </c>
      <c r="B439" s="307" t="s">
        <v>432</v>
      </c>
      <c r="C439" s="304"/>
      <c r="D439" s="313"/>
      <c r="E439" s="304"/>
      <c r="F439" s="282"/>
      <c r="G439" s="280"/>
      <c r="H439" s="283"/>
      <c r="I439" s="313"/>
      <c r="J439" s="304">
        <f t="shared" si="85"/>
        <v>0</v>
      </c>
      <c r="K439" s="283"/>
      <c r="M439">
        <f t="shared" si="72"/>
        <v>0</v>
      </c>
      <c r="N439" s="301"/>
      <c r="O439" s="301"/>
    </row>
    <row r="440" customFormat="1" hidden="1" spans="1:15">
      <c r="A440" s="278">
        <v>20699</v>
      </c>
      <c r="B440" s="279" t="s">
        <v>433</v>
      </c>
      <c r="C440" s="280">
        <f>SUM(C441:C444)</f>
        <v>1117</v>
      </c>
      <c r="D440" s="281">
        <v>2410</v>
      </c>
      <c r="E440" s="280">
        <f>SUM(E441:E444)</f>
        <v>496</v>
      </c>
      <c r="F440" s="282">
        <f>E440/D440*100</f>
        <v>20.5809128630705</v>
      </c>
      <c r="G440" s="280">
        <f>E440-C440</f>
        <v>-621</v>
      </c>
      <c r="H440" s="283">
        <f>(E440/C440-1)*100</f>
        <v>-55.5953446732319</v>
      </c>
      <c r="I440" s="281">
        <f>SUM(I441:I444)</f>
        <v>2100</v>
      </c>
      <c r="J440" s="304">
        <f t="shared" si="85"/>
        <v>-310</v>
      </c>
      <c r="K440" s="283">
        <f>(I440/D440-1)*100</f>
        <v>-12.8630705394191</v>
      </c>
      <c r="M440">
        <f t="shared" si="72"/>
        <v>0</v>
      </c>
      <c r="N440" s="301"/>
      <c r="O440" s="301"/>
    </row>
    <row r="441" customFormat="1" hidden="1" spans="1:15">
      <c r="A441" s="284">
        <v>2069901</v>
      </c>
      <c r="B441" s="285" t="s">
        <v>434</v>
      </c>
      <c r="C441" s="289"/>
      <c r="D441" s="292">
        <v>0</v>
      </c>
      <c r="E441" s="289"/>
      <c r="F441" s="228"/>
      <c r="G441" s="229"/>
      <c r="H441" s="230"/>
      <c r="I441" s="286">
        <f t="shared" ref="I441:I444" si="87">M441+P441+Q441</f>
        <v>0</v>
      </c>
      <c r="J441" s="241"/>
      <c r="K441" s="230"/>
      <c r="M441">
        <f t="shared" si="72"/>
        <v>0</v>
      </c>
      <c r="N441" s="301"/>
      <c r="O441" s="301"/>
    </row>
    <row r="442" customFormat="1" hidden="1" spans="1:15">
      <c r="A442" s="284">
        <v>2069902</v>
      </c>
      <c r="B442" s="287" t="s">
        <v>435</v>
      </c>
      <c r="C442" s="241"/>
      <c r="D442" s="292">
        <v>0</v>
      </c>
      <c r="E442" s="241"/>
      <c r="F442" s="228"/>
      <c r="G442" s="229"/>
      <c r="H442" s="230"/>
      <c r="I442" s="286">
        <f t="shared" si="87"/>
        <v>0</v>
      </c>
      <c r="J442" s="241"/>
      <c r="K442" s="230"/>
      <c r="M442">
        <f t="shared" si="72"/>
        <v>0</v>
      </c>
      <c r="N442" s="301"/>
      <c r="O442" s="301"/>
    </row>
    <row r="443" customFormat="1" hidden="1" spans="1:15">
      <c r="A443" s="284">
        <v>2069903</v>
      </c>
      <c r="B443" s="287" t="s">
        <v>436</v>
      </c>
      <c r="C443" s="241"/>
      <c r="D443" s="292">
        <v>0</v>
      </c>
      <c r="E443" s="241"/>
      <c r="F443" s="228"/>
      <c r="G443" s="229"/>
      <c r="H443" s="230"/>
      <c r="I443" s="286">
        <f t="shared" si="87"/>
        <v>0</v>
      </c>
      <c r="J443" s="241"/>
      <c r="K443" s="230"/>
      <c r="M443">
        <f t="shared" si="72"/>
        <v>0</v>
      </c>
      <c r="N443" s="301"/>
      <c r="O443" s="301"/>
    </row>
    <row r="444" customFormat="1" hidden="1" spans="1:15">
      <c r="A444" s="284">
        <v>2069999</v>
      </c>
      <c r="B444" s="287" t="s">
        <v>437</v>
      </c>
      <c r="C444" s="241">
        <v>1117</v>
      </c>
      <c r="D444" s="292">
        <v>2410</v>
      </c>
      <c r="E444" s="241">
        <v>496</v>
      </c>
      <c r="F444" s="228"/>
      <c r="G444" s="229"/>
      <c r="H444" s="230"/>
      <c r="I444" s="286">
        <f t="shared" si="87"/>
        <v>2100</v>
      </c>
      <c r="J444" s="241"/>
      <c r="K444" s="230"/>
      <c r="M444">
        <f t="shared" si="72"/>
        <v>2100</v>
      </c>
      <c r="N444" s="301"/>
      <c r="O444" s="301">
        <v>2100</v>
      </c>
    </row>
    <row r="445" s="208" customFormat="1" spans="1:15">
      <c r="A445" s="273">
        <v>207</v>
      </c>
      <c r="B445" s="274" t="s">
        <v>438</v>
      </c>
      <c r="C445" s="275">
        <f>C446+C462+C470+C481+C490+C498</f>
        <v>1855</v>
      </c>
      <c r="D445" s="302">
        <v>2827</v>
      </c>
      <c r="E445" s="275">
        <f>E446+E462+E470+E481+E490+E498</f>
        <v>3340</v>
      </c>
      <c r="F445" s="276">
        <f>E445/D445*100</f>
        <v>118.146444994694</v>
      </c>
      <c r="G445" s="275">
        <f>E445-C445</f>
        <v>1485</v>
      </c>
      <c r="H445" s="277">
        <f>(E445/C445-1)*100</f>
        <v>80.0539083557952</v>
      </c>
      <c r="I445" s="302">
        <f>I446+I462+I470+I481+I490+I498</f>
        <v>2666</v>
      </c>
      <c r="J445" s="303">
        <f>I445-D445</f>
        <v>-161</v>
      </c>
      <c r="K445" s="277">
        <f>(I445/D445-1)*100</f>
        <v>-5.69508312698974</v>
      </c>
      <c r="M445" s="208">
        <f t="shared" si="72"/>
        <v>0</v>
      </c>
      <c r="N445" s="301"/>
      <c r="O445" s="301"/>
    </row>
    <row r="446" customFormat="1" hidden="1" spans="1:15">
      <c r="A446" s="278">
        <v>20701</v>
      </c>
      <c r="B446" s="307" t="s">
        <v>439</v>
      </c>
      <c r="C446" s="280">
        <f>SUM(C447:C461)</f>
        <v>1095</v>
      </c>
      <c r="D446" s="281">
        <v>1304</v>
      </c>
      <c r="E446" s="280">
        <f>SUM(E447:E461)</f>
        <v>2154</v>
      </c>
      <c r="F446" s="282">
        <f>E446/D446*100</f>
        <v>165.184049079755</v>
      </c>
      <c r="G446" s="280">
        <f>E446-C446</f>
        <v>1059</v>
      </c>
      <c r="H446" s="283">
        <f>(E446/C446-1)*100</f>
        <v>96.7123287671233</v>
      </c>
      <c r="I446" s="281">
        <f>SUM(I447:I461)</f>
        <v>1058</v>
      </c>
      <c r="J446" s="304">
        <f>I446-D446</f>
        <v>-246</v>
      </c>
      <c r="K446" s="283">
        <f>(I446/D446-1)*100</f>
        <v>-18.8650306748466</v>
      </c>
      <c r="M446">
        <f t="shared" si="72"/>
        <v>0</v>
      </c>
      <c r="N446" s="301"/>
      <c r="O446" s="301"/>
    </row>
    <row r="447" customFormat="1" hidden="1" spans="1:15">
      <c r="A447" s="284">
        <v>2070101</v>
      </c>
      <c r="B447" s="169" t="s">
        <v>157</v>
      </c>
      <c r="C447" s="241">
        <v>456</v>
      </c>
      <c r="D447" s="292">
        <v>334</v>
      </c>
      <c r="E447" s="241">
        <v>386</v>
      </c>
      <c r="F447" s="228"/>
      <c r="G447" s="229"/>
      <c r="H447" s="230"/>
      <c r="I447" s="286">
        <f t="shared" ref="I447:I461" si="88">M447+P447+Q447</f>
        <v>365</v>
      </c>
      <c r="J447" s="241"/>
      <c r="K447" s="230"/>
      <c r="M447">
        <f t="shared" si="72"/>
        <v>365</v>
      </c>
      <c r="N447" s="301">
        <v>365</v>
      </c>
      <c r="O447" s="301"/>
    </row>
    <row r="448" customFormat="1" hidden="1" spans="1:17">
      <c r="A448" s="284">
        <v>2070102</v>
      </c>
      <c r="B448" s="169" t="s">
        <v>158</v>
      </c>
      <c r="C448" s="241">
        <v>136</v>
      </c>
      <c r="D448" s="292">
        <v>108</v>
      </c>
      <c r="E448" s="241">
        <v>989</v>
      </c>
      <c r="F448" s="228"/>
      <c r="G448" s="229"/>
      <c r="H448" s="230"/>
      <c r="I448" s="286">
        <f t="shared" si="88"/>
        <v>133</v>
      </c>
      <c r="J448" s="241"/>
      <c r="K448" s="230"/>
      <c r="M448">
        <f t="shared" si="72"/>
        <v>16</v>
      </c>
      <c r="N448" s="301">
        <v>16</v>
      </c>
      <c r="O448" s="301"/>
      <c r="Q448">
        <v>117</v>
      </c>
    </row>
    <row r="449" customFormat="1" hidden="1" spans="1:15">
      <c r="A449" s="284">
        <v>2070103</v>
      </c>
      <c r="B449" s="169" t="s">
        <v>159</v>
      </c>
      <c r="C449" s="241">
        <v>0</v>
      </c>
      <c r="D449" s="292">
        <v>0</v>
      </c>
      <c r="E449" s="241">
        <v>0</v>
      </c>
      <c r="F449" s="228"/>
      <c r="G449" s="241"/>
      <c r="H449" s="230"/>
      <c r="I449" s="286">
        <f t="shared" si="88"/>
        <v>0</v>
      </c>
      <c r="J449" s="241"/>
      <c r="K449" s="230"/>
      <c r="M449">
        <f t="shared" si="72"/>
        <v>0</v>
      </c>
      <c r="N449" s="301"/>
      <c r="O449" s="301"/>
    </row>
    <row r="450" customFormat="1" hidden="1" spans="1:15">
      <c r="A450" s="284">
        <v>2070104</v>
      </c>
      <c r="B450" s="169" t="s">
        <v>440</v>
      </c>
      <c r="C450" s="241">
        <v>100</v>
      </c>
      <c r="D450" s="292">
        <v>104</v>
      </c>
      <c r="E450" s="241">
        <v>111</v>
      </c>
      <c r="F450" s="228"/>
      <c r="G450" s="229"/>
      <c r="H450" s="230"/>
      <c r="I450" s="286">
        <f t="shared" si="88"/>
        <v>136</v>
      </c>
      <c r="J450" s="241"/>
      <c r="K450" s="230"/>
      <c r="M450">
        <f t="shared" si="72"/>
        <v>136</v>
      </c>
      <c r="N450" s="301">
        <v>136</v>
      </c>
      <c r="O450" s="301"/>
    </row>
    <row r="451" customFormat="1" hidden="1" spans="1:15">
      <c r="A451" s="284">
        <v>2070105</v>
      </c>
      <c r="B451" s="169" t="s">
        <v>441</v>
      </c>
      <c r="C451" s="241">
        <v>10</v>
      </c>
      <c r="D451" s="292">
        <v>0</v>
      </c>
      <c r="E451" s="241">
        <v>0</v>
      </c>
      <c r="F451" s="228"/>
      <c r="G451" s="241"/>
      <c r="H451" s="230"/>
      <c r="I451" s="286">
        <f t="shared" si="88"/>
        <v>0</v>
      </c>
      <c r="J451" s="241"/>
      <c r="K451" s="230"/>
      <c r="M451">
        <f t="shared" si="72"/>
        <v>0</v>
      </c>
      <c r="N451" s="301"/>
      <c r="O451" s="301"/>
    </row>
    <row r="452" customFormat="1" hidden="1" spans="1:15">
      <c r="A452" s="284">
        <v>2070106</v>
      </c>
      <c r="B452" s="169" t="s">
        <v>442</v>
      </c>
      <c r="C452" s="241">
        <v>0</v>
      </c>
      <c r="D452" s="292">
        <v>0</v>
      </c>
      <c r="E452" s="241">
        <v>0</v>
      </c>
      <c r="F452" s="228"/>
      <c r="G452" s="241"/>
      <c r="H452" s="230"/>
      <c r="I452" s="286">
        <f t="shared" si="88"/>
        <v>0</v>
      </c>
      <c r="J452" s="241"/>
      <c r="K452" s="230"/>
      <c r="M452">
        <f t="shared" si="72"/>
        <v>0</v>
      </c>
      <c r="N452" s="301"/>
      <c r="O452" s="301"/>
    </row>
    <row r="453" customFormat="1" hidden="1" spans="1:15">
      <c r="A453" s="284">
        <v>2070107</v>
      </c>
      <c r="B453" s="169" t="s">
        <v>443</v>
      </c>
      <c r="C453" s="241">
        <v>0</v>
      </c>
      <c r="D453" s="292">
        <v>0</v>
      </c>
      <c r="E453" s="241">
        <v>0</v>
      </c>
      <c r="F453" s="228"/>
      <c r="G453" s="229"/>
      <c r="H453" s="230"/>
      <c r="I453" s="286">
        <f t="shared" si="88"/>
        <v>0</v>
      </c>
      <c r="J453" s="241"/>
      <c r="K453" s="230"/>
      <c r="M453">
        <f t="shared" si="72"/>
        <v>0</v>
      </c>
      <c r="N453" s="301"/>
      <c r="O453" s="301"/>
    </row>
    <row r="454" customFormat="1" hidden="1" spans="1:15">
      <c r="A454" s="284">
        <v>2070108</v>
      </c>
      <c r="B454" s="169" t="s">
        <v>444</v>
      </c>
      <c r="C454" s="241">
        <v>0</v>
      </c>
      <c r="D454" s="292">
        <v>0</v>
      </c>
      <c r="E454" s="241">
        <v>0</v>
      </c>
      <c r="F454" s="228"/>
      <c r="G454" s="229"/>
      <c r="H454" s="230"/>
      <c r="I454" s="286">
        <f t="shared" si="88"/>
        <v>0</v>
      </c>
      <c r="J454" s="241"/>
      <c r="K454" s="230"/>
      <c r="M454">
        <f t="shared" ref="M454:M517" si="89">N454+O454</f>
        <v>0</v>
      </c>
      <c r="N454" s="301"/>
      <c r="O454" s="301"/>
    </row>
    <row r="455" customFormat="1" hidden="1" spans="1:15">
      <c r="A455" s="284">
        <v>2070109</v>
      </c>
      <c r="B455" s="169" t="s">
        <v>445</v>
      </c>
      <c r="C455" s="241">
        <v>242</v>
      </c>
      <c r="D455" s="292">
        <v>324</v>
      </c>
      <c r="E455" s="241">
        <v>385</v>
      </c>
      <c r="F455" s="228"/>
      <c r="G455" s="229"/>
      <c r="H455" s="230"/>
      <c r="I455" s="286">
        <f t="shared" si="88"/>
        <v>295</v>
      </c>
      <c r="J455" s="241"/>
      <c r="K455" s="230"/>
      <c r="M455">
        <f t="shared" si="89"/>
        <v>295</v>
      </c>
      <c r="N455" s="301">
        <v>295</v>
      </c>
      <c r="O455" s="301"/>
    </row>
    <row r="456" customFormat="1" hidden="1" spans="1:15">
      <c r="A456" s="284">
        <v>2070110</v>
      </c>
      <c r="B456" s="169" t="s">
        <v>446</v>
      </c>
      <c r="C456" s="241">
        <v>0</v>
      </c>
      <c r="D456" s="292">
        <v>0</v>
      </c>
      <c r="E456" s="241">
        <v>0</v>
      </c>
      <c r="F456" s="228"/>
      <c r="G456" s="241"/>
      <c r="H456" s="230"/>
      <c r="I456" s="286">
        <f t="shared" si="88"/>
        <v>0</v>
      </c>
      <c r="J456" s="241"/>
      <c r="K456" s="230"/>
      <c r="M456">
        <f t="shared" si="89"/>
        <v>0</v>
      </c>
      <c r="N456" s="301"/>
      <c r="O456" s="301"/>
    </row>
    <row r="457" customFormat="1" hidden="1" spans="1:15">
      <c r="A457" s="284">
        <v>2070111</v>
      </c>
      <c r="B457" s="169" t="s">
        <v>447</v>
      </c>
      <c r="C457" s="241">
        <v>0</v>
      </c>
      <c r="D457" s="292">
        <v>0</v>
      </c>
      <c r="E457" s="241">
        <v>0</v>
      </c>
      <c r="F457" s="228"/>
      <c r="G457" s="229"/>
      <c r="H457" s="230"/>
      <c r="I457" s="286">
        <f t="shared" si="88"/>
        <v>0</v>
      </c>
      <c r="J457" s="241"/>
      <c r="K457" s="230"/>
      <c r="M457">
        <f t="shared" si="89"/>
        <v>0</v>
      </c>
      <c r="N457" s="301"/>
      <c r="O457" s="301"/>
    </row>
    <row r="458" customFormat="1" hidden="1" spans="1:15">
      <c r="A458" s="284">
        <v>2070112</v>
      </c>
      <c r="B458" s="169" t="s">
        <v>448</v>
      </c>
      <c r="C458" s="241">
        <v>0</v>
      </c>
      <c r="D458" s="292">
        <v>0</v>
      </c>
      <c r="E458" s="241">
        <v>0</v>
      </c>
      <c r="F458" s="228"/>
      <c r="G458" s="229"/>
      <c r="H458" s="230"/>
      <c r="I458" s="286">
        <f t="shared" si="88"/>
        <v>0</v>
      </c>
      <c r="J458" s="241"/>
      <c r="K458" s="230"/>
      <c r="M458">
        <f t="shared" si="89"/>
        <v>0</v>
      </c>
      <c r="N458" s="301"/>
      <c r="O458" s="301"/>
    </row>
    <row r="459" customFormat="1" hidden="1" spans="1:15">
      <c r="A459" s="284">
        <v>2070113</v>
      </c>
      <c r="B459" s="169" t="s">
        <v>449</v>
      </c>
      <c r="C459" s="241">
        <v>13</v>
      </c>
      <c r="D459" s="292">
        <v>0</v>
      </c>
      <c r="E459" s="241">
        <v>0</v>
      </c>
      <c r="F459" s="228"/>
      <c r="G459" s="229"/>
      <c r="H459" s="230"/>
      <c r="I459" s="286">
        <f t="shared" si="88"/>
        <v>0</v>
      </c>
      <c r="J459" s="241"/>
      <c r="K459" s="230"/>
      <c r="M459">
        <f t="shared" si="89"/>
        <v>0</v>
      </c>
      <c r="N459" s="301"/>
      <c r="O459" s="301"/>
    </row>
    <row r="460" customFormat="1" hidden="1" spans="1:15">
      <c r="A460" s="284">
        <v>2070114</v>
      </c>
      <c r="B460" s="169" t="s">
        <v>450</v>
      </c>
      <c r="C460" s="241">
        <v>0</v>
      </c>
      <c r="D460" s="292">
        <v>0</v>
      </c>
      <c r="E460" s="241">
        <v>0</v>
      </c>
      <c r="F460" s="228"/>
      <c r="G460" s="229"/>
      <c r="H460" s="230"/>
      <c r="I460" s="286">
        <f t="shared" si="88"/>
        <v>0</v>
      </c>
      <c r="J460" s="241"/>
      <c r="K460" s="230"/>
      <c r="M460">
        <f t="shared" si="89"/>
        <v>0</v>
      </c>
      <c r="N460" s="301"/>
      <c r="O460" s="301"/>
    </row>
    <row r="461" customFormat="1" hidden="1" spans="1:17">
      <c r="A461" s="284">
        <v>2070199</v>
      </c>
      <c r="B461" s="169" t="s">
        <v>451</v>
      </c>
      <c r="C461" s="241">
        <v>138</v>
      </c>
      <c r="D461" s="292">
        <v>434</v>
      </c>
      <c r="E461" s="241">
        <v>283</v>
      </c>
      <c r="F461" s="228"/>
      <c r="G461" s="229"/>
      <c r="H461" s="230"/>
      <c r="I461" s="286">
        <f t="shared" si="88"/>
        <v>129</v>
      </c>
      <c r="J461" s="241"/>
      <c r="K461" s="230"/>
      <c r="M461">
        <f t="shared" si="89"/>
        <v>0</v>
      </c>
      <c r="N461" s="301"/>
      <c r="O461" s="301"/>
      <c r="P461">
        <v>79</v>
      </c>
      <c r="Q461">
        <v>50</v>
      </c>
    </row>
    <row r="462" customFormat="1" hidden="1" spans="1:15">
      <c r="A462" s="278">
        <v>20702</v>
      </c>
      <c r="B462" s="307" t="s">
        <v>452</v>
      </c>
      <c r="C462" s="280">
        <f>SUM(C463:C469)</f>
        <v>60</v>
      </c>
      <c r="D462" s="281">
        <v>74</v>
      </c>
      <c r="E462" s="280">
        <f>SUM(E463:E469)</f>
        <v>67</v>
      </c>
      <c r="F462" s="282">
        <f>E462/D462*100</f>
        <v>90.5405405405405</v>
      </c>
      <c r="G462" s="280">
        <f>E462-C462</f>
        <v>7</v>
      </c>
      <c r="H462" s="283">
        <f>(E462/C462-1)*100</f>
        <v>11.6666666666667</v>
      </c>
      <c r="I462" s="281">
        <f>SUM(I463:I469)</f>
        <v>72</v>
      </c>
      <c r="J462" s="304">
        <f>I462-D462</f>
        <v>-2</v>
      </c>
      <c r="K462" s="283">
        <f>(I462/D462-1)*100</f>
        <v>-2.7027027027027</v>
      </c>
      <c r="M462">
        <f t="shared" si="89"/>
        <v>0</v>
      </c>
      <c r="N462" s="301"/>
      <c r="O462" s="301"/>
    </row>
    <row r="463" customFormat="1" hidden="1" spans="1:15">
      <c r="A463" s="284">
        <v>2070201</v>
      </c>
      <c r="B463" s="169" t="s">
        <v>157</v>
      </c>
      <c r="C463" s="241"/>
      <c r="D463" s="292">
        <v>0</v>
      </c>
      <c r="E463" s="241"/>
      <c r="F463" s="228"/>
      <c r="G463" s="241"/>
      <c r="H463" s="230"/>
      <c r="I463" s="286">
        <f t="shared" ref="I463:I469" si="90">M463+P463+Q463</f>
        <v>0</v>
      </c>
      <c r="J463" s="241"/>
      <c r="K463" s="230"/>
      <c r="M463">
        <f t="shared" si="89"/>
        <v>0</v>
      </c>
      <c r="N463" s="301"/>
      <c r="O463" s="301"/>
    </row>
    <row r="464" customFormat="1" hidden="1" spans="1:15">
      <c r="A464" s="284">
        <v>2070202</v>
      </c>
      <c r="B464" s="169" t="s">
        <v>158</v>
      </c>
      <c r="C464" s="241"/>
      <c r="D464" s="292">
        <v>0</v>
      </c>
      <c r="E464" s="241"/>
      <c r="F464" s="228"/>
      <c r="G464" s="241"/>
      <c r="H464" s="230"/>
      <c r="I464" s="286">
        <f t="shared" si="90"/>
        <v>0</v>
      </c>
      <c r="J464" s="241"/>
      <c r="K464" s="230"/>
      <c r="M464">
        <f t="shared" si="89"/>
        <v>0</v>
      </c>
      <c r="N464" s="301"/>
      <c r="O464" s="301"/>
    </row>
    <row r="465" customFormat="1" hidden="1" spans="1:15">
      <c r="A465" s="284">
        <v>2070203</v>
      </c>
      <c r="B465" s="169" t="s">
        <v>159</v>
      </c>
      <c r="C465" s="241"/>
      <c r="D465" s="292">
        <v>0</v>
      </c>
      <c r="E465" s="241"/>
      <c r="F465" s="228"/>
      <c r="G465" s="241"/>
      <c r="H465" s="230"/>
      <c r="I465" s="286">
        <f t="shared" si="90"/>
        <v>0</v>
      </c>
      <c r="J465" s="241"/>
      <c r="K465" s="230"/>
      <c r="M465">
        <f t="shared" si="89"/>
        <v>0</v>
      </c>
      <c r="N465" s="301"/>
      <c r="O465" s="301"/>
    </row>
    <row r="466" customFormat="1" hidden="1" spans="1:15">
      <c r="A466" s="284">
        <v>2070204</v>
      </c>
      <c r="B466" s="288" t="s">
        <v>453</v>
      </c>
      <c r="C466" s="241"/>
      <c r="D466" s="292">
        <v>0</v>
      </c>
      <c r="E466" s="241"/>
      <c r="F466" s="228"/>
      <c r="G466" s="229"/>
      <c r="H466" s="230"/>
      <c r="I466" s="286">
        <f t="shared" si="90"/>
        <v>0</v>
      </c>
      <c r="J466" s="241"/>
      <c r="K466" s="230"/>
      <c r="M466">
        <f t="shared" si="89"/>
        <v>0</v>
      </c>
      <c r="N466" s="301"/>
      <c r="O466" s="301"/>
    </row>
    <row r="467" customFormat="1" hidden="1" spans="1:15">
      <c r="A467" s="284">
        <v>2070205</v>
      </c>
      <c r="B467" s="288" t="s">
        <v>454</v>
      </c>
      <c r="C467" s="241"/>
      <c r="D467" s="292">
        <v>0</v>
      </c>
      <c r="E467" s="241"/>
      <c r="F467" s="228"/>
      <c r="G467" s="229"/>
      <c r="H467" s="230"/>
      <c r="I467" s="286">
        <f t="shared" si="90"/>
        <v>0</v>
      </c>
      <c r="J467" s="241"/>
      <c r="K467" s="230"/>
      <c r="M467">
        <f t="shared" si="89"/>
        <v>0</v>
      </c>
      <c r="N467" s="301"/>
      <c r="O467" s="301"/>
    </row>
    <row r="468" customFormat="1" hidden="1" spans="1:15">
      <c r="A468" s="284">
        <v>2070206</v>
      </c>
      <c r="B468" s="288" t="s">
        <v>455</v>
      </c>
      <c r="C468" s="241"/>
      <c r="D468" s="292">
        <v>0</v>
      </c>
      <c r="E468" s="241"/>
      <c r="F468" s="228"/>
      <c r="G468" s="229"/>
      <c r="H468" s="230"/>
      <c r="I468" s="286">
        <f t="shared" si="90"/>
        <v>0</v>
      </c>
      <c r="J468" s="241"/>
      <c r="K468" s="230"/>
      <c r="M468">
        <f t="shared" si="89"/>
        <v>0</v>
      </c>
      <c r="N468" s="301"/>
      <c r="O468" s="301"/>
    </row>
    <row r="469" customFormat="1" hidden="1" spans="1:15">
      <c r="A469" s="284">
        <v>2070299</v>
      </c>
      <c r="B469" s="288" t="s">
        <v>456</v>
      </c>
      <c r="C469" s="241">
        <v>60</v>
      </c>
      <c r="D469" s="292">
        <v>74</v>
      </c>
      <c r="E469" s="241">
        <v>67</v>
      </c>
      <c r="F469" s="228"/>
      <c r="G469" s="229"/>
      <c r="H469" s="230"/>
      <c r="I469" s="286">
        <f t="shared" si="90"/>
        <v>72</v>
      </c>
      <c r="J469" s="241"/>
      <c r="K469" s="230"/>
      <c r="M469">
        <f t="shared" si="89"/>
        <v>72</v>
      </c>
      <c r="N469" s="301">
        <v>72</v>
      </c>
      <c r="O469" s="301"/>
    </row>
    <row r="470" customFormat="1" hidden="1" spans="1:15">
      <c r="A470" s="278">
        <v>20703</v>
      </c>
      <c r="B470" s="307" t="s">
        <v>457</v>
      </c>
      <c r="C470" s="280">
        <f>SUM(C471:C480)</f>
        <v>262</v>
      </c>
      <c r="D470" s="281">
        <v>1047</v>
      </c>
      <c r="E470" s="280">
        <f>SUM(E471:E480)</f>
        <v>644</v>
      </c>
      <c r="F470" s="282">
        <f>E470/D470*100</f>
        <v>61.5090735434575</v>
      </c>
      <c r="G470" s="280">
        <f>E470-C470</f>
        <v>382</v>
      </c>
      <c r="H470" s="283">
        <f>(E470/C470-1)*100</f>
        <v>145.801526717557</v>
      </c>
      <c r="I470" s="281">
        <f>SUM(I471:I480)</f>
        <v>473</v>
      </c>
      <c r="J470" s="304">
        <f>I470-D470</f>
        <v>-574</v>
      </c>
      <c r="K470" s="283">
        <f>(I470/D470-1)*100</f>
        <v>-54.8233046800382</v>
      </c>
      <c r="M470">
        <f t="shared" si="89"/>
        <v>0</v>
      </c>
      <c r="N470" s="301"/>
      <c r="O470" s="301"/>
    </row>
    <row r="471" customFormat="1" hidden="1" spans="1:15">
      <c r="A471" s="284">
        <v>2070301</v>
      </c>
      <c r="B471" s="169" t="s">
        <v>157</v>
      </c>
      <c r="C471" s="241"/>
      <c r="D471" s="292">
        <v>0</v>
      </c>
      <c r="E471" s="241"/>
      <c r="F471" s="228"/>
      <c r="G471" s="229"/>
      <c r="H471" s="230"/>
      <c r="I471" s="286">
        <f t="shared" ref="I471:I480" si="91">M471+P471+Q471</f>
        <v>0</v>
      </c>
      <c r="J471" s="241"/>
      <c r="K471" s="230"/>
      <c r="M471">
        <f t="shared" si="89"/>
        <v>0</v>
      </c>
      <c r="N471" s="301"/>
      <c r="O471" s="301"/>
    </row>
    <row r="472" customFormat="1" hidden="1" spans="1:15">
      <c r="A472" s="284">
        <v>2070302</v>
      </c>
      <c r="B472" s="169" t="s">
        <v>158</v>
      </c>
      <c r="C472" s="289"/>
      <c r="D472" s="292">
        <v>0</v>
      </c>
      <c r="E472" s="289"/>
      <c r="F472" s="228"/>
      <c r="G472" s="229"/>
      <c r="H472" s="230"/>
      <c r="I472" s="286">
        <f t="shared" si="91"/>
        <v>0</v>
      </c>
      <c r="J472" s="241"/>
      <c r="K472" s="230"/>
      <c r="M472">
        <f t="shared" si="89"/>
        <v>0</v>
      </c>
      <c r="N472" s="301"/>
      <c r="O472" s="301"/>
    </row>
    <row r="473" customFormat="1" hidden="1" spans="1:15">
      <c r="A473" s="284">
        <v>2070303</v>
      </c>
      <c r="B473" s="169" t="s">
        <v>159</v>
      </c>
      <c r="C473" s="241"/>
      <c r="D473" s="292">
        <v>0</v>
      </c>
      <c r="E473" s="241"/>
      <c r="F473" s="228"/>
      <c r="G473" s="241"/>
      <c r="H473" s="230"/>
      <c r="I473" s="286">
        <f t="shared" si="91"/>
        <v>0</v>
      </c>
      <c r="J473" s="241"/>
      <c r="K473" s="230"/>
      <c r="M473">
        <f t="shared" si="89"/>
        <v>0</v>
      </c>
      <c r="N473" s="301"/>
      <c r="O473" s="301"/>
    </row>
    <row r="474" customFormat="1" hidden="1" spans="1:15">
      <c r="A474" s="284">
        <v>2070304</v>
      </c>
      <c r="B474" s="288" t="s">
        <v>458</v>
      </c>
      <c r="C474" s="241">
        <v>62</v>
      </c>
      <c r="D474" s="292">
        <v>79</v>
      </c>
      <c r="E474" s="241">
        <v>85</v>
      </c>
      <c r="F474" s="228"/>
      <c r="G474" s="241"/>
      <c r="H474" s="230"/>
      <c r="I474" s="286">
        <f t="shared" si="91"/>
        <v>0</v>
      </c>
      <c r="J474" s="241"/>
      <c r="K474" s="230"/>
      <c r="M474">
        <f t="shared" si="89"/>
        <v>0</v>
      </c>
      <c r="N474" s="301"/>
      <c r="O474" s="301"/>
    </row>
    <row r="475" customFormat="1" hidden="1" spans="1:15">
      <c r="A475" s="284">
        <v>2070305</v>
      </c>
      <c r="B475" s="288" t="s">
        <v>459</v>
      </c>
      <c r="C475" s="241"/>
      <c r="D475" s="292">
        <v>349</v>
      </c>
      <c r="E475" s="241">
        <v>222</v>
      </c>
      <c r="F475" s="228"/>
      <c r="G475" s="229"/>
      <c r="H475" s="230"/>
      <c r="I475" s="286">
        <f t="shared" si="91"/>
        <v>0</v>
      </c>
      <c r="J475" s="241"/>
      <c r="K475" s="230"/>
      <c r="M475">
        <f t="shared" si="89"/>
        <v>0</v>
      </c>
      <c r="N475" s="301"/>
      <c r="O475" s="301"/>
    </row>
    <row r="476" customFormat="1" hidden="1" spans="1:15">
      <c r="A476" s="284">
        <v>2070306</v>
      </c>
      <c r="B476" s="288" t="s">
        <v>460</v>
      </c>
      <c r="C476" s="241"/>
      <c r="D476" s="292">
        <v>0</v>
      </c>
      <c r="E476" s="241">
        <v>0</v>
      </c>
      <c r="F476" s="228"/>
      <c r="G476" s="241"/>
      <c r="H476" s="230"/>
      <c r="I476" s="286">
        <f t="shared" si="91"/>
        <v>0</v>
      </c>
      <c r="J476" s="241"/>
      <c r="K476" s="230"/>
      <c r="M476">
        <f t="shared" si="89"/>
        <v>0</v>
      </c>
      <c r="N476" s="301"/>
      <c r="O476" s="301"/>
    </row>
    <row r="477" customFormat="1" hidden="1" spans="1:17">
      <c r="A477" s="284">
        <v>2070307</v>
      </c>
      <c r="B477" s="288" t="s">
        <v>461</v>
      </c>
      <c r="C477" s="241">
        <v>104</v>
      </c>
      <c r="D477" s="292">
        <v>459</v>
      </c>
      <c r="E477" s="241">
        <v>89</v>
      </c>
      <c r="F477" s="228"/>
      <c r="G477" s="229"/>
      <c r="H477" s="230"/>
      <c r="I477" s="286">
        <f t="shared" si="91"/>
        <v>360</v>
      </c>
      <c r="J477" s="241"/>
      <c r="K477" s="230"/>
      <c r="M477">
        <f t="shared" si="89"/>
        <v>0</v>
      </c>
      <c r="N477" s="301"/>
      <c r="O477" s="301"/>
      <c r="P477">
        <v>120</v>
      </c>
      <c r="Q477">
        <v>240</v>
      </c>
    </row>
    <row r="478" customFormat="1" hidden="1" spans="1:15">
      <c r="A478" s="284">
        <v>2070308</v>
      </c>
      <c r="B478" s="288" t="s">
        <v>462</v>
      </c>
      <c r="C478" s="241">
        <v>82</v>
      </c>
      <c r="D478" s="292">
        <v>85</v>
      </c>
      <c r="E478" s="241">
        <v>178</v>
      </c>
      <c r="F478" s="228"/>
      <c r="G478" s="229"/>
      <c r="H478" s="230"/>
      <c r="I478" s="286">
        <f t="shared" si="91"/>
        <v>113</v>
      </c>
      <c r="J478" s="241"/>
      <c r="K478" s="230"/>
      <c r="M478">
        <f t="shared" si="89"/>
        <v>113</v>
      </c>
      <c r="N478" s="301">
        <v>113</v>
      </c>
      <c r="O478" s="301"/>
    </row>
    <row r="479" customFormat="1" hidden="1" spans="1:15">
      <c r="A479" s="284">
        <v>2070309</v>
      </c>
      <c r="B479" s="288" t="s">
        <v>463</v>
      </c>
      <c r="C479" s="241"/>
      <c r="D479" s="292">
        <v>0</v>
      </c>
      <c r="E479" s="241">
        <v>0</v>
      </c>
      <c r="F479" s="228"/>
      <c r="G479" s="229"/>
      <c r="H479" s="230"/>
      <c r="I479" s="286">
        <f t="shared" si="91"/>
        <v>0</v>
      </c>
      <c r="J479" s="241"/>
      <c r="K479" s="230"/>
      <c r="M479">
        <f t="shared" si="89"/>
        <v>0</v>
      </c>
      <c r="N479" s="301"/>
      <c r="O479" s="301"/>
    </row>
    <row r="480" customFormat="1" hidden="1" spans="1:15">
      <c r="A480" s="284">
        <v>2070399</v>
      </c>
      <c r="B480" s="288" t="s">
        <v>464</v>
      </c>
      <c r="C480" s="241">
        <v>14</v>
      </c>
      <c r="D480" s="292">
        <v>75</v>
      </c>
      <c r="E480" s="241">
        <v>70</v>
      </c>
      <c r="F480" s="228"/>
      <c r="G480" s="229"/>
      <c r="H480" s="230"/>
      <c r="I480" s="286">
        <f t="shared" si="91"/>
        <v>0</v>
      </c>
      <c r="J480" s="241"/>
      <c r="K480" s="230"/>
      <c r="M480">
        <f t="shared" si="89"/>
        <v>0</v>
      </c>
      <c r="N480" s="301"/>
      <c r="O480" s="301"/>
    </row>
    <row r="481" customFormat="1" hidden="1" spans="1:15">
      <c r="A481" s="278">
        <v>20706</v>
      </c>
      <c r="B481" s="307" t="s">
        <v>465</v>
      </c>
      <c r="C481" s="280">
        <f>SUM(C482:C489)</f>
        <v>26</v>
      </c>
      <c r="D481" s="281"/>
      <c r="E481" s="280"/>
      <c r="F481" s="282"/>
      <c r="G481" s="280">
        <f>E481-C481</f>
        <v>-26</v>
      </c>
      <c r="H481" s="283"/>
      <c r="I481" s="281"/>
      <c r="J481" s="304">
        <f>I481-D481</f>
        <v>0</v>
      </c>
      <c r="K481" s="283"/>
      <c r="M481">
        <f t="shared" si="89"/>
        <v>0</v>
      </c>
      <c r="N481" s="301"/>
      <c r="O481" s="301"/>
    </row>
    <row r="482" customFormat="1" hidden="1" spans="1:15">
      <c r="A482" s="284">
        <v>2070601</v>
      </c>
      <c r="B482" s="288" t="s">
        <v>157</v>
      </c>
      <c r="C482" s="288"/>
      <c r="D482" s="291">
        <v>0</v>
      </c>
      <c r="E482" s="288"/>
      <c r="F482" s="228"/>
      <c r="G482" s="229"/>
      <c r="H482" s="230"/>
      <c r="I482" s="286">
        <f t="shared" ref="I482:I489" si="92">M482+P482+Q482</f>
        <v>0</v>
      </c>
      <c r="J482" s="241"/>
      <c r="K482" s="230"/>
      <c r="M482">
        <f t="shared" si="89"/>
        <v>0</v>
      </c>
      <c r="N482" s="301"/>
      <c r="O482" s="301"/>
    </row>
    <row r="483" customFormat="1" hidden="1" spans="1:15">
      <c r="A483" s="284">
        <v>2070602</v>
      </c>
      <c r="B483" s="288" t="s">
        <v>158</v>
      </c>
      <c r="C483" s="288">
        <v>26</v>
      </c>
      <c r="D483" s="292">
        <v>0</v>
      </c>
      <c r="E483" s="288"/>
      <c r="F483" s="228"/>
      <c r="G483" s="229"/>
      <c r="H483" s="230"/>
      <c r="I483" s="286">
        <f t="shared" si="92"/>
        <v>0</v>
      </c>
      <c r="J483" s="241"/>
      <c r="K483" s="230"/>
      <c r="M483">
        <f t="shared" si="89"/>
        <v>0</v>
      </c>
      <c r="N483" s="301"/>
      <c r="O483" s="301"/>
    </row>
    <row r="484" customFormat="1" hidden="1" spans="1:15">
      <c r="A484" s="284">
        <v>2070603</v>
      </c>
      <c r="B484" s="288" t="s">
        <v>159</v>
      </c>
      <c r="C484" s="241"/>
      <c r="D484" s="292">
        <v>0</v>
      </c>
      <c r="E484" s="241"/>
      <c r="F484" s="228"/>
      <c r="G484" s="229"/>
      <c r="H484" s="230"/>
      <c r="I484" s="286">
        <f t="shared" si="92"/>
        <v>0</v>
      </c>
      <c r="J484" s="241"/>
      <c r="K484" s="230"/>
      <c r="M484">
        <f t="shared" si="89"/>
        <v>0</v>
      </c>
      <c r="N484" s="301"/>
      <c r="O484" s="301"/>
    </row>
    <row r="485" customFormat="1" hidden="1" spans="1:15">
      <c r="A485" s="284">
        <v>2070604</v>
      </c>
      <c r="B485" s="288" t="s">
        <v>466</v>
      </c>
      <c r="C485" s="241"/>
      <c r="D485" s="292">
        <v>0</v>
      </c>
      <c r="E485" s="241"/>
      <c r="F485" s="228"/>
      <c r="G485" s="229"/>
      <c r="H485" s="230"/>
      <c r="I485" s="286">
        <f t="shared" si="92"/>
        <v>0</v>
      </c>
      <c r="J485" s="241"/>
      <c r="K485" s="230"/>
      <c r="M485">
        <f t="shared" si="89"/>
        <v>0</v>
      </c>
      <c r="N485" s="301"/>
      <c r="O485" s="301"/>
    </row>
    <row r="486" customFormat="1" hidden="1" spans="1:15">
      <c r="A486" s="284">
        <v>2070605</v>
      </c>
      <c r="B486" s="288" t="s">
        <v>467</v>
      </c>
      <c r="C486" s="241"/>
      <c r="D486" s="292">
        <v>0</v>
      </c>
      <c r="E486" s="241"/>
      <c r="F486" s="228"/>
      <c r="G486" s="229"/>
      <c r="H486" s="230"/>
      <c r="I486" s="286">
        <f t="shared" si="92"/>
        <v>0</v>
      </c>
      <c r="J486" s="241"/>
      <c r="K486" s="230"/>
      <c r="M486">
        <f t="shared" si="89"/>
        <v>0</v>
      </c>
      <c r="N486" s="301"/>
      <c r="O486" s="301"/>
    </row>
    <row r="487" customFormat="1" hidden="1" spans="1:15">
      <c r="A487" s="284">
        <v>2070606</v>
      </c>
      <c r="B487" s="288" t="s">
        <v>468</v>
      </c>
      <c r="C487" s="288"/>
      <c r="D487" s="292">
        <v>0</v>
      </c>
      <c r="E487" s="288"/>
      <c r="F487" s="228"/>
      <c r="G487" s="229"/>
      <c r="H487" s="230"/>
      <c r="I487" s="286">
        <f t="shared" si="92"/>
        <v>0</v>
      </c>
      <c r="J487" s="241"/>
      <c r="K487" s="230"/>
      <c r="M487">
        <f t="shared" si="89"/>
        <v>0</v>
      </c>
      <c r="N487" s="301"/>
      <c r="O487" s="301"/>
    </row>
    <row r="488" customFormat="1" hidden="1" spans="1:15">
      <c r="A488" s="284">
        <v>2070607</v>
      </c>
      <c r="B488" s="288" t="s">
        <v>469</v>
      </c>
      <c r="C488" s="241"/>
      <c r="D488" s="292">
        <v>0</v>
      </c>
      <c r="E488" s="241"/>
      <c r="F488" s="228"/>
      <c r="G488" s="229"/>
      <c r="H488" s="230"/>
      <c r="I488" s="286">
        <f t="shared" si="92"/>
        <v>0</v>
      </c>
      <c r="J488" s="241"/>
      <c r="K488" s="230"/>
      <c r="M488">
        <f t="shared" si="89"/>
        <v>0</v>
      </c>
      <c r="N488" s="301"/>
      <c r="O488" s="301"/>
    </row>
    <row r="489" customFormat="1" hidden="1" spans="1:15">
      <c r="A489" s="284">
        <v>2070699</v>
      </c>
      <c r="B489" s="288" t="s">
        <v>470</v>
      </c>
      <c r="C489" s="288"/>
      <c r="D489" s="292">
        <v>0</v>
      </c>
      <c r="E489" s="288"/>
      <c r="F489" s="228"/>
      <c r="G489" s="229"/>
      <c r="H489" s="230"/>
      <c r="I489" s="286">
        <f t="shared" si="92"/>
        <v>0</v>
      </c>
      <c r="J489" s="241"/>
      <c r="K489" s="230"/>
      <c r="M489">
        <f t="shared" si="89"/>
        <v>0</v>
      </c>
      <c r="N489" s="301"/>
      <c r="O489" s="301"/>
    </row>
    <row r="490" customFormat="1" hidden="1" spans="1:15">
      <c r="A490" s="278">
        <v>20708</v>
      </c>
      <c r="B490" s="307" t="s">
        <v>471</v>
      </c>
      <c r="C490" s="280">
        <f>SUM(C491:C497)</f>
        <v>330</v>
      </c>
      <c r="D490" s="281">
        <v>365</v>
      </c>
      <c r="E490" s="280">
        <f>SUM(E491:E497)</f>
        <v>355</v>
      </c>
      <c r="F490" s="282">
        <f>E490/D490*100</f>
        <v>97.2602739726027</v>
      </c>
      <c r="G490" s="280">
        <f>E490-C490</f>
        <v>25</v>
      </c>
      <c r="H490" s="283">
        <f>(E490/C490-1)*100</f>
        <v>7.57575757575757</v>
      </c>
      <c r="I490" s="281">
        <f>SUM(I491:I497)</f>
        <v>492</v>
      </c>
      <c r="J490" s="304">
        <f>I490-D490</f>
        <v>127</v>
      </c>
      <c r="K490" s="283">
        <f>(I490/D490-1)*100</f>
        <v>34.7945205479452</v>
      </c>
      <c r="M490">
        <f t="shared" si="89"/>
        <v>0</v>
      </c>
      <c r="N490" s="301"/>
      <c r="O490" s="301"/>
    </row>
    <row r="491" customFormat="1" hidden="1" spans="1:15">
      <c r="A491" s="284">
        <v>2070801</v>
      </c>
      <c r="B491" s="288" t="s">
        <v>157</v>
      </c>
      <c r="C491" s="229"/>
      <c r="D491" s="315">
        <v>0</v>
      </c>
      <c r="E491" s="229"/>
      <c r="F491" s="228"/>
      <c r="G491" s="229"/>
      <c r="H491" s="230"/>
      <c r="I491" s="286">
        <f t="shared" ref="I491:I497" si="93">M491+P491+Q491</f>
        <v>0</v>
      </c>
      <c r="J491" s="241"/>
      <c r="K491" s="230"/>
      <c r="M491">
        <f t="shared" si="89"/>
        <v>0</v>
      </c>
      <c r="N491" s="301"/>
      <c r="O491" s="301"/>
    </row>
    <row r="492" customFormat="1" hidden="1" spans="1:15">
      <c r="A492" s="284">
        <v>2070802</v>
      </c>
      <c r="B492" s="288" t="s">
        <v>158</v>
      </c>
      <c r="C492" s="288">
        <v>12</v>
      </c>
      <c r="D492" s="292">
        <v>0</v>
      </c>
      <c r="E492" s="288"/>
      <c r="F492" s="228"/>
      <c r="G492" s="229"/>
      <c r="H492" s="230"/>
      <c r="I492" s="286">
        <f t="shared" si="93"/>
        <v>0</v>
      </c>
      <c r="J492" s="241"/>
      <c r="K492" s="230"/>
      <c r="M492">
        <f t="shared" si="89"/>
        <v>0</v>
      </c>
      <c r="N492" s="301"/>
      <c r="O492" s="301"/>
    </row>
    <row r="493" customFormat="1" hidden="1" spans="1:15">
      <c r="A493" s="284">
        <v>2070803</v>
      </c>
      <c r="B493" s="288" t="s">
        <v>159</v>
      </c>
      <c r="C493" s="288"/>
      <c r="D493" s="292">
        <v>0</v>
      </c>
      <c r="E493" s="288"/>
      <c r="F493" s="228"/>
      <c r="G493" s="229"/>
      <c r="H493" s="230"/>
      <c r="I493" s="286">
        <f t="shared" si="93"/>
        <v>0</v>
      </c>
      <c r="J493" s="241"/>
      <c r="K493" s="230"/>
      <c r="M493">
        <f t="shared" si="89"/>
        <v>0</v>
      </c>
      <c r="N493" s="301"/>
      <c r="O493" s="301"/>
    </row>
    <row r="494" customFormat="1" hidden="1" spans="1:15">
      <c r="A494" s="284">
        <v>2070806</v>
      </c>
      <c r="B494" s="288" t="s">
        <v>472</v>
      </c>
      <c r="C494" s="241"/>
      <c r="D494" s="292">
        <v>0</v>
      </c>
      <c r="E494" s="241"/>
      <c r="F494" s="228"/>
      <c r="G494" s="229"/>
      <c r="H494" s="230"/>
      <c r="I494" s="286">
        <f t="shared" si="93"/>
        <v>0</v>
      </c>
      <c r="J494" s="241"/>
      <c r="K494" s="230"/>
      <c r="M494">
        <f t="shared" si="89"/>
        <v>0</v>
      </c>
      <c r="N494" s="301"/>
      <c r="O494" s="301"/>
    </row>
    <row r="495" customFormat="1" hidden="1" spans="1:17">
      <c r="A495" s="284">
        <v>2070807</v>
      </c>
      <c r="B495" s="288" t="s">
        <v>473</v>
      </c>
      <c r="C495" s="241"/>
      <c r="D495" s="292">
        <v>0</v>
      </c>
      <c r="E495" s="241"/>
      <c r="F495" s="228"/>
      <c r="G495" s="229"/>
      <c r="H495" s="230"/>
      <c r="I495" s="286">
        <f t="shared" si="93"/>
        <v>3</v>
      </c>
      <c r="J495" s="241"/>
      <c r="K495" s="230"/>
      <c r="M495">
        <f t="shared" si="89"/>
        <v>0</v>
      </c>
      <c r="N495" s="301"/>
      <c r="O495" s="301"/>
      <c r="Q495">
        <v>3</v>
      </c>
    </row>
    <row r="496" customFormat="1" hidden="1" spans="1:15">
      <c r="A496" s="284">
        <v>2070808</v>
      </c>
      <c r="B496" s="288" t="s">
        <v>474</v>
      </c>
      <c r="C496" s="241">
        <v>318</v>
      </c>
      <c r="D496" s="292">
        <v>363</v>
      </c>
      <c r="E496" s="241">
        <v>355</v>
      </c>
      <c r="F496" s="228"/>
      <c r="G496" s="229"/>
      <c r="H496" s="230"/>
      <c r="I496" s="286">
        <f t="shared" si="93"/>
        <v>384</v>
      </c>
      <c r="J496" s="241"/>
      <c r="K496" s="230"/>
      <c r="M496">
        <f t="shared" si="89"/>
        <v>384</v>
      </c>
      <c r="N496" s="301">
        <v>384</v>
      </c>
      <c r="O496" s="301"/>
    </row>
    <row r="497" customFormat="1" hidden="1" spans="1:16">
      <c r="A497" s="284">
        <v>2070899</v>
      </c>
      <c r="B497" s="288" t="s">
        <v>475</v>
      </c>
      <c r="C497" s="288"/>
      <c r="D497" s="292">
        <v>2</v>
      </c>
      <c r="E497" s="288"/>
      <c r="F497" s="228"/>
      <c r="G497" s="229"/>
      <c r="H497" s="230"/>
      <c r="I497" s="286">
        <f t="shared" si="93"/>
        <v>105</v>
      </c>
      <c r="J497" s="241"/>
      <c r="K497" s="230"/>
      <c r="M497">
        <f t="shared" si="89"/>
        <v>0</v>
      </c>
      <c r="N497" s="301"/>
      <c r="O497" s="301"/>
      <c r="P497">
        <v>105</v>
      </c>
    </row>
    <row r="498" customFormat="1" hidden="1" spans="1:15">
      <c r="A498" s="278">
        <v>20799</v>
      </c>
      <c r="B498" s="307" t="s">
        <v>476</v>
      </c>
      <c r="C498" s="280">
        <f>SUM(C499:C501)</f>
        <v>82</v>
      </c>
      <c r="D498" s="281">
        <v>37</v>
      </c>
      <c r="E498" s="280">
        <f>SUM(E499:E501)</f>
        <v>120</v>
      </c>
      <c r="F498" s="282">
        <v>103.717185087139</v>
      </c>
      <c r="G498" s="280">
        <f t="shared" ref="G498:G503" si="94">E498-C498</f>
        <v>38</v>
      </c>
      <c r="H498" s="283">
        <f t="shared" ref="H498:H503" si="95">(E498/C498-1)*100</f>
        <v>46.3414634146341</v>
      </c>
      <c r="I498" s="281">
        <f>SUM(I499:I501)</f>
        <v>571</v>
      </c>
      <c r="J498" s="304">
        <f t="shared" ref="J498:J503" si="96">I498-D498</f>
        <v>534</v>
      </c>
      <c r="K498" s="283">
        <f t="shared" ref="K498:K503" si="97">(I498/D498-1)*100</f>
        <v>1443.24324324324</v>
      </c>
      <c r="M498">
        <f t="shared" si="89"/>
        <v>0</v>
      </c>
      <c r="N498" s="301"/>
      <c r="O498" s="301"/>
    </row>
    <row r="499" customFormat="1" hidden="1" spans="1:15">
      <c r="A499" s="284">
        <v>2079902</v>
      </c>
      <c r="B499" s="169" t="s">
        <v>477</v>
      </c>
      <c r="C499" s="241"/>
      <c r="D499" s="292">
        <v>0</v>
      </c>
      <c r="E499" s="241"/>
      <c r="F499" s="228"/>
      <c r="G499" s="229"/>
      <c r="H499" s="230"/>
      <c r="I499" s="286">
        <f t="shared" ref="I499:I501" si="98">M499+P499+Q499</f>
        <v>0</v>
      </c>
      <c r="J499" s="241"/>
      <c r="K499" s="230"/>
      <c r="M499">
        <f t="shared" si="89"/>
        <v>0</v>
      </c>
      <c r="N499" s="301"/>
      <c r="O499" s="301"/>
    </row>
    <row r="500" customFormat="1" hidden="1" spans="1:15">
      <c r="A500" s="284">
        <v>2079903</v>
      </c>
      <c r="B500" s="169" t="s">
        <v>478</v>
      </c>
      <c r="C500" s="241"/>
      <c r="D500" s="292">
        <v>0</v>
      </c>
      <c r="E500" s="241"/>
      <c r="F500" s="228"/>
      <c r="G500" s="229"/>
      <c r="H500" s="230"/>
      <c r="I500" s="286">
        <f t="shared" si="98"/>
        <v>0</v>
      </c>
      <c r="J500" s="241"/>
      <c r="K500" s="230"/>
      <c r="M500">
        <f t="shared" si="89"/>
        <v>0</v>
      </c>
      <c r="N500" s="301"/>
      <c r="O500" s="301"/>
    </row>
    <row r="501" customFormat="1" hidden="1" spans="1:17">
      <c r="A501" s="284">
        <v>2079999</v>
      </c>
      <c r="B501" s="169" t="s">
        <v>479</v>
      </c>
      <c r="C501" s="241">
        <v>82</v>
      </c>
      <c r="D501" s="292">
        <v>37</v>
      </c>
      <c r="E501" s="241">
        <v>120</v>
      </c>
      <c r="F501" s="228"/>
      <c r="G501" s="229"/>
      <c r="H501" s="230"/>
      <c r="I501" s="286">
        <f t="shared" si="98"/>
        <v>571</v>
      </c>
      <c r="J501" s="241"/>
      <c r="K501" s="230"/>
      <c r="M501">
        <f t="shared" si="89"/>
        <v>0</v>
      </c>
      <c r="N501" s="301"/>
      <c r="O501" s="301"/>
      <c r="P501">
        <v>309</v>
      </c>
      <c r="Q501">
        <v>262</v>
      </c>
    </row>
    <row r="502" s="208" customFormat="1" spans="1:15">
      <c r="A502" s="273">
        <v>208</v>
      </c>
      <c r="B502" s="274" t="s">
        <v>480</v>
      </c>
      <c r="C502" s="275">
        <f>C503+C518+C526+C528+C537+C541+C551+C560+C567+C575+C584+C589+C592+C595+C598+C601+C604+C608+C612+C621+C624</f>
        <v>45833</v>
      </c>
      <c r="D502" s="302">
        <v>58419</v>
      </c>
      <c r="E502" s="275">
        <f>E503+E518+E526+E528+E537+E541+E551+E560+E567+E575+E584+E589+E592+E595+E598+E601+E604+E608+E612+E621+E624</f>
        <v>58191</v>
      </c>
      <c r="F502" s="276">
        <f>E502/D502*100</f>
        <v>99.6097160170492</v>
      </c>
      <c r="G502" s="275">
        <f t="shared" si="94"/>
        <v>12358</v>
      </c>
      <c r="H502" s="277">
        <f t="shared" si="95"/>
        <v>26.9631051862195</v>
      </c>
      <c r="I502" s="302">
        <f>I503+I518+I526+I528+I537+I541+I551+I560+I567+I575+I584+I589+I592+I595+I598+I601+I604+I608+I612+I621+I624</f>
        <v>58690</v>
      </c>
      <c r="J502" s="303">
        <f t="shared" si="96"/>
        <v>271</v>
      </c>
      <c r="K502" s="277">
        <f t="shared" si="97"/>
        <v>0.463890172717774</v>
      </c>
      <c r="M502" s="208">
        <f t="shared" si="89"/>
        <v>0</v>
      </c>
      <c r="N502" s="301"/>
      <c r="O502" s="301"/>
    </row>
    <row r="503" customFormat="1" hidden="1" spans="1:15">
      <c r="A503" s="278">
        <v>208001</v>
      </c>
      <c r="B503" s="307" t="s">
        <v>481</v>
      </c>
      <c r="C503" s="280">
        <f>SUM(C504:C517)</f>
        <v>2303</v>
      </c>
      <c r="D503" s="281">
        <v>3891</v>
      </c>
      <c r="E503" s="280">
        <f>SUM(E504:E517)</f>
        <v>2643</v>
      </c>
      <c r="F503" s="282">
        <f>E503/D503*100</f>
        <v>67.9259830377795</v>
      </c>
      <c r="G503" s="280">
        <f t="shared" si="94"/>
        <v>340</v>
      </c>
      <c r="H503" s="283">
        <f t="shared" si="95"/>
        <v>14.7633521493704</v>
      </c>
      <c r="I503" s="281">
        <f>SUM(I504:I517)</f>
        <v>2508</v>
      </c>
      <c r="J503" s="304">
        <f t="shared" si="96"/>
        <v>-1383</v>
      </c>
      <c r="K503" s="283">
        <f t="shared" si="97"/>
        <v>-35.5435620663069</v>
      </c>
      <c r="M503">
        <f t="shared" si="89"/>
        <v>0</v>
      </c>
      <c r="N503" s="301"/>
      <c r="O503" s="301"/>
    </row>
    <row r="504" customFormat="1" hidden="1" spans="1:15">
      <c r="A504" s="284">
        <v>2080101</v>
      </c>
      <c r="B504" s="169" t="s">
        <v>157</v>
      </c>
      <c r="C504" s="241">
        <v>201</v>
      </c>
      <c r="D504" s="292">
        <v>177</v>
      </c>
      <c r="E504" s="241">
        <v>348</v>
      </c>
      <c r="F504" s="228"/>
      <c r="G504" s="229"/>
      <c r="H504" s="230"/>
      <c r="I504" s="286">
        <f t="shared" ref="I504:I517" si="99">M504+P504+Q504</f>
        <v>202</v>
      </c>
      <c r="J504" s="241"/>
      <c r="K504" s="230"/>
      <c r="M504">
        <f t="shared" si="89"/>
        <v>202</v>
      </c>
      <c r="N504" s="301">
        <v>202</v>
      </c>
      <c r="O504" s="301"/>
    </row>
    <row r="505" customFormat="1" hidden="1" spans="1:15">
      <c r="A505" s="284">
        <v>2080102</v>
      </c>
      <c r="B505" s="169" t="s">
        <v>158</v>
      </c>
      <c r="C505" s="241">
        <v>84</v>
      </c>
      <c r="D505" s="292">
        <v>1388</v>
      </c>
      <c r="E505" s="241">
        <v>179</v>
      </c>
      <c r="F505" s="228"/>
      <c r="G505" s="229"/>
      <c r="H505" s="230"/>
      <c r="I505" s="286">
        <f t="shared" si="99"/>
        <v>159</v>
      </c>
      <c r="J505" s="241"/>
      <c r="K505" s="230"/>
      <c r="M505">
        <f t="shared" si="89"/>
        <v>159</v>
      </c>
      <c r="N505" s="301">
        <v>159</v>
      </c>
      <c r="O505" s="301"/>
    </row>
    <row r="506" customFormat="1" hidden="1" spans="1:15">
      <c r="A506" s="284">
        <v>2080103</v>
      </c>
      <c r="B506" s="169" t="s">
        <v>159</v>
      </c>
      <c r="C506" s="241"/>
      <c r="D506" s="292">
        <v>0</v>
      </c>
      <c r="E506" s="241">
        <v>0</v>
      </c>
      <c r="F506" s="228"/>
      <c r="G506" s="229"/>
      <c r="H506" s="230"/>
      <c r="I506" s="286">
        <f t="shared" si="99"/>
        <v>0</v>
      </c>
      <c r="J506" s="241"/>
      <c r="K506" s="230"/>
      <c r="M506">
        <f t="shared" si="89"/>
        <v>0</v>
      </c>
      <c r="N506" s="301"/>
      <c r="O506" s="301"/>
    </row>
    <row r="507" customFormat="1" hidden="1" spans="1:15">
      <c r="A507" s="284">
        <v>2080104</v>
      </c>
      <c r="B507" s="169" t="s">
        <v>482</v>
      </c>
      <c r="C507" s="241"/>
      <c r="D507" s="292">
        <v>0</v>
      </c>
      <c r="E507" s="241">
        <v>0</v>
      </c>
      <c r="F507" s="228"/>
      <c r="G507" s="229"/>
      <c r="H507" s="230"/>
      <c r="I507" s="286">
        <f t="shared" si="99"/>
        <v>0</v>
      </c>
      <c r="J507" s="241"/>
      <c r="K507" s="230"/>
      <c r="M507">
        <f t="shared" si="89"/>
        <v>0</v>
      </c>
      <c r="N507" s="301"/>
      <c r="O507" s="301"/>
    </row>
    <row r="508" customFormat="1" hidden="1" spans="1:15">
      <c r="A508" s="284">
        <v>2080105</v>
      </c>
      <c r="B508" s="169" t="s">
        <v>483</v>
      </c>
      <c r="C508" s="241">
        <v>25</v>
      </c>
      <c r="D508" s="292">
        <v>17</v>
      </c>
      <c r="E508" s="241">
        <v>30</v>
      </c>
      <c r="F508" s="228"/>
      <c r="G508" s="229"/>
      <c r="H508" s="230"/>
      <c r="I508" s="286">
        <f t="shared" si="99"/>
        <v>12</v>
      </c>
      <c r="J508" s="241"/>
      <c r="K508" s="230"/>
      <c r="M508">
        <f t="shared" si="89"/>
        <v>12</v>
      </c>
      <c r="N508" s="301">
        <v>12</v>
      </c>
      <c r="O508" s="301"/>
    </row>
    <row r="509" customFormat="1" hidden="1" spans="1:15">
      <c r="A509" s="284">
        <v>2080106</v>
      </c>
      <c r="B509" s="169" t="s">
        <v>484</v>
      </c>
      <c r="C509" s="241"/>
      <c r="D509" s="292">
        <v>0</v>
      </c>
      <c r="E509" s="241">
        <v>0</v>
      </c>
      <c r="F509" s="228"/>
      <c r="G509" s="229"/>
      <c r="H509" s="230"/>
      <c r="I509" s="286">
        <f t="shared" si="99"/>
        <v>0</v>
      </c>
      <c r="J509" s="241"/>
      <c r="K509" s="230"/>
      <c r="M509">
        <f t="shared" si="89"/>
        <v>0</v>
      </c>
      <c r="N509" s="301"/>
      <c r="O509" s="301"/>
    </row>
    <row r="510" customFormat="1" hidden="1" spans="1:15">
      <c r="A510" s="284">
        <v>2080107</v>
      </c>
      <c r="B510" s="169" t="s">
        <v>485</v>
      </c>
      <c r="C510" s="241"/>
      <c r="D510" s="292">
        <v>0</v>
      </c>
      <c r="E510" s="241">
        <v>0</v>
      </c>
      <c r="F510" s="228"/>
      <c r="G510" s="229"/>
      <c r="H510" s="230"/>
      <c r="I510" s="286">
        <f t="shared" si="99"/>
        <v>0</v>
      </c>
      <c r="J510" s="241"/>
      <c r="K510" s="230"/>
      <c r="M510">
        <f t="shared" si="89"/>
        <v>0</v>
      </c>
      <c r="N510" s="301"/>
      <c r="O510" s="301"/>
    </row>
    <row r="511" customFormat="1" hidden="1" spans="1:15">
      <c r="A511" s="284">
        <v>2080108</v>
      </c>
      <c r="B511" s="169" t="s">
        <v>197</v>
      </c>
      <c r="C511" s="241"/>
      <c r="D511" s="292">
        <v>0</v>
      </c>
      <c r="E511" s="241">
        <v>0</v>
      </c>
      <c r="F511" s="228"/>
      <c r="G511" s="229"/>
      <c r="H511" s="230"/>
      <c r="I511" s="286">
        <f t="shared" si="99"/>
        <v>0</v>
      </c>
      <c r="J511" s="241"/>
      <c r="K511" s="230"/>
      <c r="M511">
        <f t="shared" si="89"/>
        <v>0</v>
      </c>
      <c r="N511" s="301"/>
      <c r="O511" s="301"/>
    </row>
    <row r="512" customFormat="1" hidden="1" spans="1:15">
      <c r="A512" s="284">
        <v>2080109</v>
      </c>
      <c r="B512" s="169" t="s">
        <v>486</v>
      </c>
      <c r="C512" s="241">
        <v>547</v>
      </c>
      <c r="D512" s="292">
        <v>605</v>
      </c>
      <c r="E512" s="241">
        <v>684</v>
      </c>
      <c r="F512" s="228"/>
      <c r="G512" s="229"/>
      <c r="H512" s="230"/>
      <c r="I512" s="286">
        <f t="shared" si="99"/>
        <v>661</v>
      </c>
      <c r="J512" s="241"/>
      <c r="K512" s="230"/>
      <c r="M512">
        <f t="shared" si="89"/>
        <v>661</v>
      </c>
      <c r="N512" s="301">
        <v>661</v>
      </c>
      <c r="O512" s="301"/>
    </row>
    <row r="513" customFormat="1" hidden="1" spans="1:15">
      <c r="A513" s="284">
        <v>2080110</v>
      </c>
      <c r="B513" s="169" t="s">
        <v>487</v>
      </c>
      <c r="C513" s="241"/>
      <c r="D513" s="292">
        <v>0</v>
      </c>
      <c r="E513" s="241"/>
      <c r="F513" s="228"/>
      <c r="G513" s="229"/>
      <c r="H513" s="230"/>
      <c r="I513" s="286">
        <f t="shared" si="99"/>
        <v>0</v>
      </c>
      <c r="J513" s="241"/>
      <c r="K513" s="230"/>
      <c r="M513">
        <f t="shared" si="89"/>
        <v>0</v>
      </c>
      <c r="N513" s="301"/>
      <c r="O513" s="301"/>
    </row>
    <row r="514" customFormat="1" hidden="1" spans="1:15">
      <c r="A514" s="284">
        <v>2080111</v>
      </c>
      <c r="B514" s="169" t="s">
        <v>488</v>
      </c>
      <c r="C514" s="241">
        <v>50</v>
      </c>
      <c r="D514" s="292">
        <v>44</v>
      </c>
      <c r="E514" s="241">
        <v>70</v>
      </c>
      <c r="F514" s="228"/>
      <c r="G514" s="229"/>
      <c r="H514" s="230"/>
      <c r="I514" s="286">
        <f t="shared" si="99"/>
        <v>63</v>
      </c>
      <c r="J514" s="241"/>
      <c r="K514" s="230"/>
      <c r="M514">
        <f t="shared" si="89"/>
        <v>63</v>
      </c>
      <c r="N514" s="301">
        <v>63</v>
      </c>
      <c r="O514" s="301"/>
    </row>
    <row r="515" customFormat="1" hidden="1" spans="1:15">
      <c r="A515" s="284">
        <v>2080112</v>
      </c>
      <c r="B515" s="169" t="s">
        <v>489</v>
      </c>
      <c r="C515" s="241">
        <v>27</v>
      </c>
      <c r="D515" s="292">
        <v>42</v>
      </c>
      <c r="E515" s="241">
        <v>38</v>
      </c>
      <c r="F515" s="228"/>
      <c r="G515" s="229"/>
      <c r="H515" s="230"/>
      <c r="I515" s="286">
        <f t="shared" si="99"/>
        <v>22</v>
      </c>
      <c r="J515" s="241"/>
      <c r="K515" s="230"/>
      <c r="M515">
        <f t="shared" si="89"/>
        <v>22</v>
      </c>
      <c r="N515" s="301">
        <v>22</v>
      </c>
      <c r="O515" s="301"/>
    </row>
    <row r="516" customFormat="1" hidden="1" spans="1:15">
      <c r="A516" s="284">
        <v>2080150</v>
      </c>
      <c r="B516" s="169" t="s">
        <v>166</v>
      </c>
      <c r="C516" s="241">
        <v>1320</v>
      </c>
      <c r="D516" s="292">
        <v>1457</v>
      </c>
      <c r="E516" s="241">
        <v>1247</v>
      </c>
      <c r="F516" s="228"/>
      <c r="G516" s="229"/>
      <c r="H516" s="230"/>
      <c r="I516" s="286">
        <f t="shared" si="99"/>
        <v>1247</v>
      </c>
      <c r="J516" s="241"/>
      <c r="K516" s="230"/>
      <c r="M516">
        <f t="shared" si="89"/>
        <v>1247</v>
      </c>
      <c r="N516" s="301">
        <v>1247</v>
      </c>
      <c r="O516" s="301"/>
    </row>
    <row r="517" customFormat="1" hidden="1" spans="1:17">
      <c r="A517" s="284">
        <v>2080199</v>
      </c>
      <c r="B517" s="169" t="s">
        <v>490</v>
      </c>
      <c r="C517" s="241">
        <v>49</v>
      </c>
      <c r="D517" s="292">
        <v>161</v>
      </c>
      <c r="E517" s="241">
        <v>47</v>
      </c>
      <c r="F517" s="228"/>
      <c r="G517" s="229"/>
      <c r="H517" s="230"/>
      <c r="I517" s="286">
        <f t="shared" si="99"/>
        <v>142</v>
      </c>
      <c r="J517" s="241"/>
      <c r="K517" s="230"/>
      <c r="M517">
        <f t="shared" si="89"/>
        <v>26</v>
      </c>
      <c r="N517" s="301">
        <v>26</v>
      </c>
      <c r="O517" s="301"/>
      <c r="P517">
        <v>31</v>
      </c>
      <c r="Q517">
        <v>85</v>
      </c>
    </row>
    <row r="518" customFormat="1" hidden="1" spans="1:15">
      <c r="A518" s="278">
        <v>20802</v>
      </c>
      <c r="B518" s="307" t="s">
        <v>491</v>
      </c>
      <c r="C518" s="280">
        <f>SUM(C519:C525)</f>
        <v>471</v>
      </c>
      <c r="D518" s="281">
        <v>603</v>
      </c>
      <c r="E518" s="280">
        <f>SUM(E519:E525)</f>
        <v>473</v>
      </c>
      <c r="F518" s="282">
        <f>E518/D518*100</f>
        <v>78.441127694859</v>
      </c>
      <c r="G518" s="280">
        <f>E518-C518</f>
        <v>2</v>
      </c>
      <c r="H518" s="283">
        <f>(E518/C518-1)*100</f>
        <v>0.424628450106157</v>
      </c>
      <c r="I518" s="281">
        <f>SUM(I519:I525)</f>
        <v>344</v>
      </c>
      <c r="J518" s="304">
        <f>I518-D518</f>
        <v>-259</v>
      </c>
      <c r="K518" s="283">
        <f>(I518/D518-1)*100</f>
        <v>-42.9519071310116</v>
      </c>
      <c r="M518">
        <f t="shared" ref="M518:M581" si="100">N518+O518</f>
        <v>0</v>
      </c>
      <c r="N518" s="301"/>
      <c r="O518" s="301"/>
    </row>
    <row r="519" customFormat="1" hidden="1" spans="1:15">
      <c r="A519" s="284">
        <v>2080201</v>
      </c>
      <c r="B519" s="169" t="s">
        <v>157</v>
      </c>
      <c r="C519" s="241">
        <v>113</v>
      </c>
      <c r="D519" s="292">
        <v>128</v>
      </c>
      <c r="E519" s="241">
        <v>156</v>
      </c>
      <c r="F519" s="228"/>
      <c r="G519" s="229"/>
      <c r="H519" s="230"/>
      <c r="I519" s="286">
        <f t="shared" ref="I519:I525" si="101">M519+P519+Q519</f>
        <v>120</v>
      </c>
      <c r="J519" s="241"/>
      <c r="K519" s="230"/>
      <c r="M519">
        <f t="shared" si="100"/>
        <v>120</v>
      </c>
      <c r="N519" s="301">
        <v>120</v>
      </c>
      <c r="O519" s="301"/>
    </row>
    <row r="520" customFormat="1" hidden="1" spans="1:15">
      <c r="A520" s="284">
        <v>2080202</v>
      </c>
      <c r="B520" s="169" t="s">
        <v>158</v>
      </c>
      <c r="C520" s="241">
        <v>6</v>
      </c>
      <c r="D520" s="292">
        <v>1</v>
      </c>
      <c r="E520" s="241">
        <v>3</v>
      </c>
      <c r="F520" s="228"/>
      <c r="G520" s="229"/>
      <c r="H520" s="230"/>
      <c r="I520" s="286">
        <f t="shared" si="101"/>
        <v>0</v>
      </c>
      <c r="J520" s="241"/>
      <c r="K520" s="230"/>
      <c r="M520">
        <f t="shared" si="100"/>
        <v>0</v>
      </c>
      <c r="N520" s="301"/>
      <c r="O520" s="301"/>
    </row>
    <row r="521" customFormat="1" hidden="1" spans="1:15">
      <c r="A521" s="284">
        <v>2080203</v>
      </c>
      <c r="B521" s="169" t="s">
        <v>159</v>
      </c>
      <c r="C521" s="241">
        <v>0</v>
      </c>
      <c r="D521" s="292">
        <v>0</v>
      </c>
      <c r="E521" s="241">
        <v>0</v>
      </c>
      <c r="F521" s="228"/>
      <c r="G521" s="229"/>
      <c r="H521" s="230"/>
      <c r="I521" s="286">
        <f t="shared" si="101"/>
        <v>0</v>
      </c>
      <c r="J521" s="241"/>
      <c r="K521" s="230"/>
      <c r="M521">
        <f t="shared" si="100"/>
        <v>0</v>
      </c>
      <c r="N521" s="301"/>
      <c r="O521" s="301"/>
    </row>
    <row r="522" customFormat="1" hidden="1" spans="1:15">
      <c r="A522" s="284">
        <v>2080206</v>
      </c>
      <c r="B522" s="169" t="s">
        <v>492</v>
      </c>
      <c r="C522" s="241">
        <v>0</v>
      </c>
      <c r="D522" s="292">
        <v>0</v>
      </c>
      <c r="E522" s="241">
        <v>0</v>
      </c>
      <c r="F522" s="228"/>
      <c r="G522" s="229"/>
      <c r="H522" s="230"/>
      <c r="I522" s="286">
        <f t="shared" si="101"/>
        <v>0</v>
      </c>
      <c r="J522" s="241"/>
      <c r="K522" s="230"/>
      <c r="M522">
        <f t="shared" si="100"/>
        <v>0</v>
      </c>
      <c r="N522" s="301"/>
      <c r="O522" s="301"/>
    </row>
    <row r="523" customFormat="1" hidden="1" spans="1:15">
      <c r="A523" s="284">
        <v>2080207</v>
      </c>
      <c r="B523" s="169" t="s">
        <v>493</v>
      </c>
      <c r="C523" s="241">
        <v>19</v>
      </c>
      <c r="D523" s="292">
        <v>45</v>
      </c>
      <c r="E523" s="241">
        <v>22</v>
      </c>
      <c r="F523" s="228"/>
      <c r="G523" s="229"/>
      <c r="H523" s="230"/>
      <c r="I523" s="286">
        <f t="shared" si="101"/>
        <v>18</v>
      </c>
      <c r="J523" s="241"/>
      <c r="K523" s="230"/>
      <c r="M523">
        <f t="shared" si="100"/>
        <v>18</v>
      </c>
      <c r="N523" s="301">
        <v>18</v>
      </c>
      <c r="O523" s="301"/>
    </row>
    <row r="524" customFormat="1" hidden="1" spans="1:15">
      <c r="A524" s="284">
        <v>2080208</v>
      </c>
      <c r="B524" s="169" t="s">
        <v>494</v>
      </c>
      <c r="C524" s="241">
        <v>0</v>
      </c>
      <c r="D524" s="292">
        <v>191</v>
      </c>
      <c r="E524" s="241">
        <v>16</v>
      </c>
      <c r="F524" s="228"/>
      <c r="G524" s="229"/>
      <c r="H524" s="230"/>
      <c r="I524" s="286">
        <f t="shared" si="101"/>
        <v>0</v>
      </c>
      <c r="J524" s="241"/>
      <c r="K524" s="230"/>
      <c r="M524">
        <f t="shared" si="100"/>
        <v>0</v>
      </c>
      <c r="N524" s="301"/>
      <c r="O524" s="301"/>
    </row>
    <row r="525" customFormat="1" hidden="1" spans="1:17">
      <c r="A525" s="284">
        <v>2080299</v>
      </c>
      <c r="B525" s="169" t="s">
        <v>495</v>
      </c>
      <c r="C525" s="241">
        <v>333</v>
      </c>
      <c r="D525" s="292">
        <v>238</v>
      </c>
      <c r="E525" s="241">
        <v>276</v>
      </c>
      <c r="F525" s="228"/>
      <c r="G525" s="229"/>
      <c r="H525" s="230"/>
      <c r="I525" s="286">
        <f t="shared" si="101"/>
        <v>206</v>
      </c>
      <c r="J525" s="241"/>
      <c r="K525" s="230"/>
      <c r="M525">
        <f t="shared" si="100"/>
        <v>115</v>
      </c>
      <c r="N525" s="301">
        <v>115</v>
      </c>
      <c r="O525" s="301"/>
      <c r="P525">
        <v>90</v>
      </c>
      <c r="Q525">
        <v>1</v>
      </c>
    </row>
    <row r="526" customFormat="1" hidden="1" spans="1:15">
      <c r="A526" s="278">
        <v>20804</v>
      </c>
      <c r="B526" s="307" t="s">
        <v>496</v>
      </c>
      <c r="C526" s="280"/>
      <c r="D526" s="281"/>
      <c r="E526" s="280"/>
      <c r="F526" s="282"/>
      <c r="G526" s="280"/>
      <c r="H526" s="283"/>
      <c r="I526" s="281"/>
      <c r="J526" s="304"/>
      <c r="K526" s="283"/>
      <c r="M526">
        <f t="shared" si="100"/>
        <v>0</v>
      </c>
      <c r="N526" s="301"/>
      <c r="O526" s="301"/>
    </row>
    <row r="527" customFormat="1" hidden="1" spans="1:15">
      <c r="A527" s="284">
        <v>2080402</v>
      </c>
      <c r="B527" s="169" t="s">
        <v>497</v>
      </c>
      <c r="C527" s="241"/>
      <c r="D527" s="292">
        <v>0</v>
      </c>
      <c r="E527" s="241"/>
      <c r="F527" s="228"/>
      <c r="G527" s="229"/>
      <c r="H527" s="230"/>
      <c r="I527" s="286">
        <f t="shared" ref="I527:I536" si="102">M527+P527+Q527</f>
        <v>0</v>
      </c>
      <c r="J527" s="241"/>
      <c r="K527" s="230"/>
      <c r="M527">
        <f t="shared" si="100"/>
        <v>0</v>
      </c>
      <c r="N527" s="301"/>
      <c r="O527" s="301"/>
    </row>
    <row r="528" customFormat="1" hidden="1" spans="1:15">
      <c r="A528" s="278">
        <v>20805</v>
      </c>
      <c r="B528" s="307" t="s">
        <v>498</v>
      </c>
      <c r="C528" s="280">
        <f>SUM(C529:C536)</f>
        <v>17572</v>
      </c>
      <c r="D528" s="281">
        <v>31642</v>
      </c>
      <c r="E528" s="280">
        <f>SUM(E529:E536)</f>
        <v>27955</v>
      </c>
      <c r="F528" s="282">
        <f>E528/D528*100</f>
        <v>88.3477656279628</v>
      </c>
      <c r="G528" s="280">
        <f>E528-C528</f>
        <v>10383</v>
      </c>
      <c r="H528" s="283">
        <f>(E528/C528-1)*100</f>
        <v>59.0883223309811</v>
      </c>
      <c r="I528" s="281">
        <f>SUM(I529:I536)</f>
        <v>31706</v>
      </c>
      <c r="J528" s="304">
        <f>I528-D528</f>
        <v>64</v>
      </c>
      <c r="K528" s="283">
        <f>(I528/D528-1)*100</f>
        <v>0.202262815245557</v>
      </c>
      <c r="M528">
        <f t="shared" si="100"/>
        <v>0</v>
      </c>
      <c r="N528" s="301"/>
      <c r="O528" s="301"/>
    </row>
    <row r="529" customFormat="1" hidden="1" spans="1:15">
      <c r="A529" s="284">
        <v>2080501</v>
      </c>
      <c r="B529" s="169" t="s">
        <v>499</v>
      </c>
      <c r="C529" s="241">
        <v>1540</v>
      </c>
      <c r="D529" s="292">
        <v>1710</v>
      </c>
      <c r="E529" s="241">
        <v>2021</v>
      </c>
      <c r="F529" s="228"/>
      <c r="G529" s="229"/>
      <c r="H529" s="230"/>
      <c r="I529" s="286">
        <f t="shared" si="102"/>
        <v>1922</v>
      </c>
      <c r="J529" s="241"/>
      <c r="K529" s="230"/>
      <c r="M529">
        <f t="shared" si="100"/>
        <v>1922</v>
      </c>
      <c r="N529" s="301">
        <v>1922</v>
      </c>
      <c r="O529" s="301"/>
    </row>
    <row r="530" customFormat="1" hidden="1" spans="1:15">
      <c r="A530" s="284">
        <v>2080502</v>
      </c>
      <c r="B530" s="169" t="s">
        <v>500</v>
      </c>
      <c r="C530" s="241">
        <v>1144</v>
      </c>
      <c r="D530" s="292">
        <v>3132</v>
      </c>
      <c r="E530" s="241">
        <v>2822</v>
      </c>
      <c r="F530" s="228"/>
      <c r="G530" s="229"/>
      <c r="H530" s="230"/>
      <c r="I530" s="286">
        <f t="shared" si="102"/>
        <v>3286</v>
      </c>
      <c r="J530" s="241"/>
      <c r="K530" s="230"/>
      <c r="M530">
        <f t="shared" si="100"/>
        <v>3286</v>
      </c>
      <c r="N530" s="301">
        <v>3286</v>
      </c>
      <c r="O530" s="301"/>
    </row>
    <row r="531" customFormat="1" hidden="1" spans="1:15">
      <c r="A531" s="284">
        <v>2080503</v>
      </c>
      <c r="B531" s="169" t="s">
        <v>501</v>
      </c>
      <c r="C531" s="241">
        <v>0</v>
      </c>
      <c r="D531" s="292">
        <v>0</v>
      </c>
      <c r="E531" s="241">
        <v>0</v>
      </c>
      <c r="F531" s="228"/>
      <c r="G531" s="229"/>
      <c r="H531" s="230"/>
      <c r="I531" s="286">
        <f t="shared" si="102"/>
        <v>0</v>
      </c>
      <c r="J531" s="241"/>
      <c r="K531" s="230"/>
      <c r="M531">
        <f t="shared" si="100"/>
        <v>0</v>
      </c>
      <c r="N531" s="301"/>
      <c r="O531" s="301"/>
    </row>
    <row r="532" customFormat="1" hidden="1" spans="1:15">
      <c r="A532" s="284">
        <v>2080505</v>
      </c>
      <c r="B532" s="169" t="s">
        <v>502</v>
      </c>
      <c r="C532" s="241">
        <v>5358</v>
      </c>
      <c r="D532" s="292">
        <v>10852</v>
      </c>
      <c r="E532" s="241">
        <v>11373</v>
      </c>
      <c r="F532" s="228"/>
      <c r="G532" s="229"/>
      <c r="H532" s="230"/>
      <c r="I532" s="286">
        <f t="shared" si="102"/>
        <v>11748</v>
      </c>
      <c r="J532" s="241"/>
      <c r="K532" s="230"/>
      <c r="M532">
        <f t="shared" si="100"/>
        <v>11748</v>
      </c>
      <c r="N532" s="301">
        <v>11748</v>
      </c>
      <c r="O532" s="301"/>
    </row>
    <row r="533" customFormat="1" hidden="1" spans="1:15">
      <c r="A533" s="284">
        <v>2080506</v>
      </c>
      <c r="B533" s="169" t="s">
        <v>503</v>
      </c>
      <c r="C533" s="241">
        <v>2610</v>
      </c>
      <c r="D533" s="292">
        <v>6034</v>
      </c>
      <c r="E533" s="241">
        <v>4836</v>
      </c>
      <c r="F533" s="228"/>
      <c r="G533" s="229"/>
      <c r="H533" s="230"/>
      <c r="I533" s="286">
        <f t="shared" si="102"/>
        <v>5859</v>
      </c>
      <c r="J533" s="241"/>
      <c r="K533" s="230"/>
      <c r="M533">
        <f t="shared" si="100"/>
        <v>5859</v>
      </c>
      <c r="N533" s="301">
        <v>5859</v>
      </c>
      <c r="O533" s="301"/>
    </row>
    <row r="534" customFormat="1" hidden="1" spans="1:16">
      <c r="A534" s="284">
        <v>2080507</v>
      </c>
      <c r="B534" s="169" t="s">
        <v>504</v>
      </c>
      <c r="C534" s="241">
        <v>6888</v>
      </c>
      <c r="D534" s="292">
        <v>6852</v>
      </c>
      <c r="E534" s="241">
        <v>6863</v>
      </c>
      <c r="F534" s="228"/>
      <c r="G534" s="229"/>
      <c r="H534" s="230"/>
      <c r="I534" s="286">
        <f t="shared" si="102"/>
        <v>8875</v>
      </c>
      <c r="J534" s="241"/>
      <c r="K534" s="230"/>
      <c r="M534">
        <f t="shared" si="100"/>
        <v>6058</v>
      </c>
      <c r="N534" s="301">
        <v>6058</v>
      </c>
      <c r="O534" s="301"/>
      <c r="P534">
        <v>2817</v>
      </c>
    </row>
    <row r="535" customFormat="1" hidden="1" spans="1:15">
      <c r="A535" s="284">
        <v>2080508</v>
      </c>
      <c r="B535" s="169" t="s">
        <v>505</v>
      </c>
      <c r="C535" s="241">
        <v>2</v>
      </c>
      <c r="D535" s="292"/>
      <c r="E535" s="241">
        <v>0</v>
      </c>
      <c r="F535" s="228"/>
      <c r="G535" s="229"/>
      <c r="H535" s="230"/>
      <c r="I535" s="286">
        <f t="shared" si="102"/>
        <v>4</v>
      </c>
      <c r="J535" s="241"/>
      <c r="K535" s="230"/>
      <c r="M535">
        <f t="shared" si="100"/>
        <v>4</v>
      </c>
      <c r="N535" s="301">
        <v>4</v>
      </c>
      <c r="O535" s="301"/>
    </row>
    <row r="536" customFormat="1" hidden="1" spans="1:15">
      <c r="A536" s="284">
        <v>2080599</v>
      </c>
      <c r="B536" s="169" t="s">
        <v>506</v>
      </c>
      <c r="C536" s="241">
        <v>30</v>
      </c>
      <c r="D536" s="292">
        <v>3062</v>
      </c>
      <c r="E536" s="241">
        <v>40</v>
      </c>
      <c r="F536" s="228"/>
      <c r="G536" s="229"/>
      <c r="H536" s="230"/>
      <c r="I536" s="286">
        <f t="shared" si="102"/>
        <v>12</v>
      </c>
      <c r="J536" s="241"/>
      <c r="K536" s="230"/>
      <c r="M536">
        <f t="shared" si="100"/>
        <v>12</v>
      </c>
      <c r="N536" s="301">
        <v>12</v>
      </c>
      <c r="O536" s="301"/>
    </row>
    <row r="537" customFormat="1" hidden="1" spans="1:15">
      <c r="A537" s="278">
        <v>20806</v>
      </c>
      <c r="B537" s="307" t="s">
        <v>507</v>
      </c>
      <c r="C537" s="280">
        <f>SUM(C538:C540)</f>
        <v>55</v>
      </c>
      <c r="D537" s="281">
        <v>0</v>
      </c>
      <c r="E537" s="280">
        <f>SUM(E538:E540)</f>
        <v>0</v>
      </c>
      <c r="F537" s="282"/>
      <c r="G537" s="280"/>
      <c r="H537" s="283"/>
      <c r="I537" s="281">
        <f>SUM(I538:I540)</f>
        <v>0</v>
      </c>
      <c r="J537" s="304">
        <f>I537-D537</f>
        <v>0</v>
      </c>
      <c r="K537" s="283"/>
      <c r="M537">
        <f t="shared" si="100"/>
        <v>0</v>
      </c>
      <c r="N537" s="301"/>
      <c r="O537" s="301"/>
    </row>
    <row r="538" customFormat="1" hidden="1" spans="1:15">
      <c r="A538" s="284">
        <v>2080601</v>
      </c>
      <c r="B538" s="169" t="s">
        <v>508</v>
      </c>
      <c r="C538" s="241"/>
      <c r="D538" s="286">
        <v>0</v>
      </c>
      <c r="E538" s="241"/>
      <c r="F538" s="228"/>
      <c r="G538" s="229"/>
      <c r="H538" s="230"/>
      <c r="I538" s="286">
        <f t="shared" ref="I538:I540" si="103">M538+P538+Q538</f>
        <v>0</v>
      </c>
      <c r="J538" s="241"/>
      <c r="K538" s="230"/>
      <c r="M538">
        <f t="shared" si="100"/>
        <v>0</v>
      </c>
      <c r="N538" s="301"/>
      <c r="O538" s="301"/>
    </row>
    <row r="539" customFormat="1" hidden="1" spans="1:15">
      <c r="A539" s="284">
        <v>2080602</v>
      </c>
      <c r="B539" s="169" t="s">
        <v>509</v>
      </c>
      <c r="C539" s="241"/>
      <c r="D539" s="286">
        <v>0</v>
      </c>
      <c r="E539" s="241"/>
      <c r="F539" s="228"/>
      <c r="G539" s="241"/>
      <c r="H539" s="230"/>
      <c r="I539" s="286">
        <f t="shared" si="103"/>
        <v>0</v>
      </c>
      <c r="J539" s="241"/>
      <c r="K539" s="230"/>
      <c r="M539">
        <f t="shared" si="100"/>
        <v>0</v>
      </c>
      <c r="N539" s="301"/>
      <c r="O539" s="301"/>
    </row>
    <row r="540" customFormat="1" hidden="1" spans="1:15">
      <c r="A540" s="284">
        <v>2080699</v>
      </c>
      <c r="B540" s="169" t="s">
        <v>510</v>
      </c>
      <c r="C540" s="241">
        <v>55</v>
      </c>
      <c r="D540" s="286">
        <v>0</v>
      </c>
      <c r="E540" s="241"/>
      <c r="F540" s="228"/>
      <c r="G540" s="241"/>
      <c r="H540" s="230"/>
      <c r="I540" s="286">
        <f t="shared" si="103"/>
        <v>0</v>
      </c>
      <c r="J540" s="241"/>
      <c r="K540" s="230"/>
      <c r="M540">
        <f t="shared" si="100"/>
        <v>0</v>
      </c>
      <c r="N540" s="301"/>
      <c r="O540" s="301"/>
    </row>
    <row r="541" customFormat="1" hidden="1" spans="1:15">
      <c r="A541" s="278">
        <v>20807</v>
      </c>
      <c r="B541" s="307" t="s">
        <v>511</v>
      </c>
      <c r="C541" s="280">
        <f>SUM(C542:C550)</f>
        <v>2268</v>
      </c>
      <c r="D541" s="281">
        <v>61</v>
      </c>
      <c r="E541" s="280">
        <f>SUM(E542:E550)</f>
        <v>1416</v>
      </c>
      <c r="F541" s="282">
        <f>E541/D541*100</f>
        <v>2321.31147540984</v>
      </c>
      <c r="G541" s="280">
        <f>E541-C541</f>
        <v>-852</v>
      </c>
      <c r="H541" s="283">
        <f>(E541/C541-1)*100</f>
        <v>-37.5661375661376</v>
      </c>
      <c r="I541" s="281">
        <f>SUM(I542:I550)</f>
        <v>1166</v>
      </c>
      <c r="J541" s="304">
        <f>I541-D541</f>
        <v>1105</v>
      </c>
      <c r="K541" s="283">
        <f>(I541/D541-1)*100</f>
        <v>1811.47540983607</v>
      </c>
      <c r="M541">
        <f t="shared" si="100"/>
        <v>0</v>
      </c>
      <c r="N541" s="301"/>
      <c r="O541" s="301"/>
    </row>
    <row r="542" customFormat="1" hidden="1" spans="1:15">
      <c r="A542" s="284">
        <v>2080701</v>
      </c>
      <c r="B542" s="169" t="s">
        <v>512</v>
      </c>
      <c r="C542" s="241"/>
      <c r="D542" s="286">
        <v>0</v>
      </c>
      <c r="E542" s="241"/>
      <c r="F542" s="228"/>
      <c r="G542" s="229"/>
      <c r="H542" s="230"/>
      <c r="I542" s="286">
        <f t="shared" ref="I542:I550" si="104">M542+P542+Q542</f>
        <v>0</v>
      </c>
      <c r="J542" s="241">
        <v>0</v>
      </c>
      <c r="K542" s="230">
        <v>0</v>
      </c>
      <c r="M542">
        <f t="shared" si="100"/>
        <v>0</v>
      </c>
      <c r="N542" s="301"/>
      <c r="O542" s="301"/>
    </row>
    <row r="543" customFormat="1" hidden="1" spans="1:16">
      <c r="A543" s="284">
        <v>2080702</v>
      </c>
      <c r="B543" s="169" t="s">
        <v>513</v>
      </c>
      <c r="C543" s="241">
        <v>123</v>
      </c>
      <c r="D543" s="286">
        <v>0</v>
      </c>
      <c r="E543" s="241">
        <v>23</v>
      </c>
      <c r="F543" s="228"/>
      <c r="G543" s="229"/>
      <c r="H543" s="230"/>
      <c r="I543" s="286">
        <f t="shared" si="104"/>
        <v>110</v>
      </c>
      <c r="J543" s="241">
        <v>0</v>
      </c>
      <c r="K543" s="230">
        <v>0</v>
      </c>
      <c r="M543">
        <f t="shared" si="100"/>
        <v>0</v>
      </c>
      <c r="N543" s="301"/>
      <c r="O543" s="301"/>
      <c r="P543">
        <v>110</v>
      </c>
    </row>
    <row r="544" customFormat="1" hidden="1" spans="1:16">
      <c r="A544" s="284">
        <v>2080704</v>
      </c>
      <c r="B544" s="169" t="s">
        <v>514</v>
      </c>
      <c r="C544" s="241">
        <v>543</v>
      </c>
      <c r="D544" s="286">
        <v>0</v>
      </c>
      <c r="E544" s="241">
        <v>593</v>
      </c>
      <c r="F544" s="228"/>
      <c r="G544" s="229"/>
      <c r="H544" s="230"/>
      <c r="I544" s="286">
        <f t="shared" si="104"/>
        <v>337</v>
      </c>
      <c r="J544" s="241">
        <v>0</v>
      </c>
      <c r="K544" s="230">
        <v>0</v>
      </c>
      <c r="M544">
        <f t="shared" si="100"/>
        <v>0</v>
      </c>
      <c r="N544" s="301"/>
      <c r="O544" s="301"/>
      <c r="P544">
        <v>337</v>
      </c>
    </row>
    <row r="545" customFormat="1" hidden="1" spans="1:17">
      <c r="A545" s="284">
        <v>2080705</v>
      </c>
      <c r="B545" s="169" t="s">
        <v>515</v>
      </c>
      <c r="C545" s="241">
        <v>601</v>
      </c>
      <c r="D545" s="286">
        <v>0</v>
      </c>
      <c r="E545" s="241">
        <v>598</v>
      </c>
      <c r="F545" s="228"/>
      <c r="G545" s="229"/>
      <c r="H545" s="230"/>
      <c r="I545" s="286">
        <f t="shared" si="104"/>
        <v>639</v>
      </c>
      <c r="J545" s="241">
        <v>0</v>
      </c>
      <c r="K545" s="230">
        <v>0</v>
      </c>
      <c r="M545">
        <f t="shared" si="100"/>
        <v>0</v>
      </c>
      <c r="N545" s="301"/>
      <c r="O545" s="301"/>
      <c r="P545">
        <v>416</v>
      </c>
      <c r="Q545">
        <v>223</v>
      </c>
    </row>
    <row r="546" customFormat="1" hidden="1" spans="1:15">
      <c r="A546" s="284">
        <v>2080709</v>
      </c>
      <c r="B546" s="169" t="s">
        <v>516</v>
      </c>
      <c r="C546" s="241">
        <v>0</v>
      </c>
      <c r="D546" s="286">
        <v>0</v>
      </c>
      <c r="E546" s="241">
        <v>0</v>
      </c>
      <c r="F546" s="228"/>
      <c r="G546" s="229"/>
      <c r="H546" s="230"/>
      <c r="I546" s="286">
        <f t="shared" si="104"/>
        <v>0</v>
      </c>
      <c r="J546" s="241">
        <v>0</v>
      </c>
      <c r="K546" s="230">
        <v>0</v>
      </c>
      <c r="M546">
        <f t="shared" si="100"/>
        <v>0</v>
      </c>
      <c r="N546" s="301"/>
      <c r="O546" s="301"/>
    </row>
    <row r="547" customFormat="1" hidden="1" spans="1:16">
      <c r="A547" s="284">
        <v>2080711</v>
      </c>
      <c r="B547" s="169" t="s">
        <v>517</v>
      </c>
      <c r="C547" s="241">
        <v>113</v>
      </c>
      <c r="D547" s="286">
        <v>0</v>
      </c>
      <c r="E547" s="241">
        <v>31</v>
      </c>
      <c r="F547" s="228"/>
      <c r="G547" s="229"/>
      <c r="H547" s="230"/>
      <c r="I547" s="286">
        <f t="shared" si="104"/>
        <v>20</v>
      </c>
      <c r="J547" s="241">
        <v>0</v>
      </c>
      <c r="K547" s="230">
        <v>0</v>
      </c>
      <c r="M547">
        <f t="shared" si="100"/>
        <v>0</v>
      </c>
      <c r="N547" s="301"/>
      <c r="O547" s="301"/>
      <c r="P547">
        <v>20</v>
      </c>
    </row>
    <row r="548" customFormat="1" hidden="1" spans="1:15">
      <c r="A548" s="284">
        <v>2080712</v>
      </c>
      <c r="B548" s="169" t="s">
        <v>518</v>
      </c>
      <c r="C548" s="241">
        <v>0</v>
      </c>
      <c r="D548" s="286">
        <v>0</v>
      </c>
      <c r="E548" s="241">
        <v>0</v>
      </c>
      <c r="F548" s="228"/>
      <c r="G548" s="229"/>
      <c r="H548" s="230"/>
      <c r="I548" s="286">
        <f t="shared" si="104"/>
        <v>0</v>
      </c>
      <c r="J548" s="241">
        <v>0</v>
      </c>
      <c r="K548" s="230">
        <v>0</v>
      </c>
      <c r="M548">
        <f t="shared" si="100"/>
        <v>0</v>
      </c>
      <c r="N548" s="301"/>
      <c r="O548" s="301"/>
    </row>
    <row r="549" customFormat="1" hidden="1" spans="1:15">
      <c r="A549" s="284">
        <v>2080713</v>
      </c>
      <c r="B549" s="169" t="s">
        <v>519</v>
      </c>
      <c r="C549" s="241">
        <v>0</v>
      </c>
      <c r="D549" s="286">
        <v>0</v>
      </c>
      <c r="E549" s="241">
        <v>0</v>
      </c>
      <c r="F549" s="228"/>
      <c r="G549" s="229"/>
      <c r="H549" s="230"/>
      <c r="I549" s="286">
        <f t="shared" si="104"/>
        <v>0</v>
      </c>
      <c r="J549" s="241">
        <v>0</v>
      </c>
      <c r="K549" s="230">
        <v>0</v>
      </c>
      <c r="M549">
        <f t="shared" si="100"/>
        <v>0</v>
      </c>
      <c r="N549" s="301"/>
      <c r="O549" s="301"/>
    </row>
    <row r="550" customFormat="1" hidden="1" spans="1:17">
      <c r="A550" s="284">
        <v>2080799</v>
      </c>
      <c r="B550" s="169" t="s">
        <v>520</v>
      </c>
      <c r="C550" s="241">
        <v>888</v>
      </c>
      <c r="D550" s="286">
        <v>61</v>
      </c>
      <c r="E550" s="241">
        <v>171</v>
      </c>
      <c r="F550" s="228"/>
      <c r="G550" s="229"/>
      <c r="H550" s="230"/>
      <c r="I550" s="286">
        <f t="shared" si="104"/>
        <v>60</v>
      </c>
      <c r="J550" s="241"/>
      <c r="K550" s="230"/>
      <c r="M550">
        <f t="shared" si="100"/>
        <v>0</v>
      </c>
      <c r="N550" s="301"/>
      <c r="O550" s="301"/>
      <c r="P550">
        <v>27</v>
      </c>
      <c r="Q550">
        <v>33</v>
      </c>
    </row>
    <row r="551" customFormat="1" hidden="1" spans="1:15">
      <c r="A551" s="278">
        <v>20808</v>
      </c>
      <c r="B551" s="307" t="s">
        <v>521</v>
      </c>
      <c r="C551" s="280">
        <f>SUM(C552:C559)</f>
        <v>3660</v>
      </c>
      <c r="D551" s="281">
        <v>3299</v>
      </c>
      <c r="E551" s="280">
        <f>SUM(E552:E559)</f>
        <v>3447</v>
      </c>
      <c r="F551" s="282">
        <f>E551/D551*100</f>
        <v>104.486207941801</v>
      </c>
      <c r="G551" s="280">
        <f>E551-C551</f>
        <v>-213</v>
      </c>
      <c r="H551" s="283">
        <f>(E551/C551-1)*100</f>
        <v>-5.81967213114755</v>
      </c>
      <c r="I551" s="281">
        <f>SUM(I552:I559)</f>
        <v>3229</v>
      </c>
      <c r="J551" s="304">
        <f>I551-D551</f>
        <v>-70</v>
      </c>
      <c r="K551" s="283">
        <f>(I551/D551-1)*100</f>
        <v>-2.12185510760836</v>
      </c>
      <c r="M551">
        <f t="shared" si="100"/>
        <v>0</v>
      </c>
      <c r="N551" s="301"/>
      <c r="O551" s="301"/>
    </row>
    <row r="552" customFormat="1" hidden="1" spans="1:17">
      <c r="A552" s="284">
        <v>2080801</v>
      </c>
      <c r="B552" s="169" t="s">
        <v>522</v>
      </c>
      <c r="C552" s="241">
        <v>256</v>
      </c>
      <c r="D552" s="292">
        <v>0</v>
      </c>
      <c r="E552" s="241">
        <v>83</v>
      </c>
      <c r="F552" s="228"/>
      <c r="G552" s="229"/>
      <c r="H552" s="230"/>
      <c r="I552" s="286">
        <f t="shared" ref="I552:I559" si="105">M552+P552+Q552</f>
        <v>11</v>
      </c>
      <c r="J552" s="241"/>
      <c r="K552" s="230"/>
      <c r="M552">
        <f t="shared" si="100"/>
        <v>0</v>
      </c>
      <c r="N552" s="301"/>
      <c r="O552" s="301"/>
      <c r="P552">
        <v>10</v>
      </c>
      <c r="Q552">
        <v>1</v>
      </c>
    </row>
    <row r="553" customFormat="1" hidden="1" spans="1:17">
      <c r="A553" s="284">
        <v>2080802</v>
      </c>
      <c r="B553" s="169" t="s">
        <v>523</v>
      </c>
      <c r="C553" s="241">
        <v>274</v>
      </c>
      <c r="D553" s="292">
        <v>118</v>
      </c>
      <c r="E553" s="241">
        <v>284</v>
      </c>
      <c r="F553" s="228"/>
      <c r="G553" s="229"/>
      <c r="H553" s="230"/>
      <c r="I553" s="286">
        <f t="shared" si="105"/>
        <v>86</v>
      </c>
      <c r="J553" s="241"/>
      <c r="K553" s="230"/>
      <c r="M553">
        <f t="shared" si="100"/>
        <v>1</v>
      </c>
      <c r="N553" s="301">
        <v>1</v>
      </c>
      <c r="O553" s="301"/>
      <c r="P553">
        <v>80</v>
      </c>
      <c r="Q553">
        <v>5</v>
      </c>
    </row>
    <row r="554" customFormat="1" hidden="1" spans="1:17">
      <c r="A554" s="284">
        <v>2080803</v>
      </c>
      <c r="B554" s="169" t="s">
        <v>524</v>
      </c>
      <c r="C554" s="241">
        <v>263</v>
      </c>
      <c r="D554" s="292">
        <v>0</v>
      </c>
      <c r="E554" s="241">
        <v>2007</v>
      </c>
      <c r="F554" s="228"/>
      <c r="G554" s="229"/>
      <c r="H554" s="230"/>
      <c r="I554" s="286">
        <f t="shared" si="105"/>
        <v>2415</v>
      </c>
      <c r="J554" s="241"/>
      <c r="K554" s="230"/>
      <c r="M554">
        <f t="shared" si="100"/>
        <v>15</v>
      </c>
      <c r="N554" s="301">
        <v>15</v>
      </c>
      <c r="O554" s="301"/>
      <c r="P554">
        <v>2348</v>
      </c>
      <c r="Q554">
        <v>52</v>
      </c>
    </row>
    <row r="555" customFormat="1" hidden="1" spans="1:17">
      <c r="A555" s="284">
        <v>2080805</v>
      </c>
      <c r="B555" s="169" t="s">
        <v>525</v>
      </c>
      <c r="C555" s="241">
        <v>518</v>
      </c>
      <c r="D555" s="292">
        <v>270</v>
      </c>
      <c r="E555" s="241">
        <v>451</v>
      </c>
      <c r="F555" s="228"/>
      <c r="G555" s="229"/>
      <c r="H555" s="230"/>
      <c r="I555" s="286">
        <f t="shared" si="105"/>
        <v>577</v>
      </c>
      <c r="J555" s="241"/>
      <c r="K555" s="230"/>
      <c r="M555">
        <f t="shared" si="100"/>
        <v>270</v>
      </c>
      <c r="N555" s="301">
        <v>270</v>
      </c>
      <c r="O555" s="301"/>
      <c r="Q555">
        <v>307</v>
      </c>
    </row>
    <row r="556" customFormat="1" hidden="1" spans="1:17">
      <c r="A556" s="284">
        <v>2080806</v>
      </c>
      <c r="B556" s="169" t="s">
        <v>526</v>
      </c>
      <c r="C556" s="241">
        <v>248</v>
      </c>
      <c r="D556" s="292">
        <v>0</v>
      </c>
      <c r="E556" s="241">
        <v>261</v>
      </c>
      <c r="F556" s="228"/>
      <c r="G556" s="229"/>
      <c r="H556" s="230"/>
      <c r="I556" s="286">
        <f t="shared" si="105"/>
        <v>92</v>
      </c>
      <c r="J556" s="241"/>
      <c r="K556" s="230"/>
      <c r="M556">
        <f t="shared" si="100"/>
        <v>0</v>
      </c>
      <c r="N556" s="301"/>
      <c r="O556" s="301"/>
      <c r="P556">
        <v>80</v>
      </c>
      <c r="Q556">
        <v>12</v>
      </c>
    </row>
    <row r="557" customFormat="1" hidden="1" spans="1:15">
      <c r="A557" s="284">
        <v>2080807</v>
      </c>
      <c r="B557" s="169" t="s">
        <v>527</v>
      </c>
      <c r="C557" s="241">
        <v>0</v>
      </c>
      <c r="D557" s="292">
        <v>6</v>
      </c>
      <c r="E557" s="241">
        <v>0</v>
      </c>
      <c r="F557" s="228"/>
      <c r="G557" s="229"/>
      <c r="H557" s="230"/>
      <c r="I557" s="286">
        <f t="shared" si="105"/>
        <v>2</v>
      </c>
      <c r="J557" s="241"/>
      <c r="K557" s="230"/>
      <c r="M557">
        <f t="shared" si="100"/>
        <v>2</v>
      </c>
      <c r="N557" s="301">
        <v>2</v>
      </c>
      <c r="O557" s="301"/>
    </row>
    <row r="558" customFormat="1" hidden="1" spans="1:15">
      <c r="A558" s="284">
        <v>2080808</v>
      </c>
      <c r="B558" s="169" t="s">
        <v>528</v>
      </c>
      <c r="C558" s="241">
        <v>3</v>
      </c>
      <c r="D558" s="292">
        <v>3</v>
      </c>
      <c r="E558" s="241">
        <v>21</v>
      </c>
      <c r="F558" s="228"/>
      <c r="G558" s="229"/>
      <c r="H558" s="230"/>
      <c r="I558" s="286">
        <f t="shared" si="105"/>
        <v>1</v>
      </c>
      <c r="J558" s="241"/>
      <c r="K558" s="230"/>
      <c r="M558">
        <f t="shared" si="100"/>
        <v>1</v>
      </c>
      <c r="N558" s="301">
        <v>1</v>
      </c>
      <c r="O558" s="301"/>
    </row>
    <row r="559" customFormat="1" hidden="1" spans="1:17">
      <c r="A559" s="284">
        <v>2080899</v>
      </c>
      <c r="B559" s="169" t="s">
        <v>529</v>
      </c>
      <c r="C559" s="241">
        <v>2098</v>
      </c>
      <c r="D559" s="292">
        <v>2902</v>
      </c>
      <c r="E559" s="241">
        <v>340</v>
      </c>
      <c r="F559" s="228"/>
      <c r="G559" s="229"/>
      <c r="H559" s="230"/>
      <c r="I559" s="286">
        <f t="shared" si="105"/>
        <v>45</v>
      </c>
      <c r="J559" s="241"/>
      <c r="K559" s="230"/>
      <c r="M559">
        <f t="shared" si="100"/>
        <v>0</v>
      </c>
      <c r="N559" s="301"/>
      <c r="O559" s="301"/>
      <c r="P559">
        <v>42</v>
      </c>
      <c r="Q559">
        <v>3</v>
      </c>
    </row>
    <row r="560" customFormat="1" hidden="1" spans="1:15">
      <c r="A560" s="278">
        <v>20809</v>
      </c>
      <c r="B560" s="307" t="s">
        <v>530</v>
      </c>
      <c r="C560" s="280">
        <f>SUM(C561:C566)</f>
        <v>195</v>
      </c>
      <c r="D560" s="281">
        <v>154</v>
      </c>
      <c r="E560" s="280">
        <f>SUM(E561:E566)</f>
        <v>227</v>
      </c>
      <c r="F560" s="282">
        <f>E560/D560*100</f>
        <v>147.402597402597</v>
      </c>
      <c r="G560" s="280">
        <f>E560-C560</f>
        <v>32</v>
      </c>
      <c r="H560" s="283">
        <f>(E560/C560-1)*100</f>
        <v>16.4102564102564</v>
      </c>
      <c r="I560" s="281">
        <f>SUM(I561:I566)</f>
        <v>178</v>
      </c>
      <c r="J560" s="304">
        <f>I560-D560</f>
        <v>24</v>
      </c>
      <c r="K560" s="283">
        <f>(I560/D560-1)*100</f>
        <v>15.5844155844156</v>
      </c>
      <c r="M560">
        <f t="shared" si="100"/>
        <v>0</v>
      </c>
      <c r="N560" s="301"/>
      <c r="O560" s="301"/>
    </row>
    <row r="561" customFormat="1" hidden="1" spans="1:16">
      <c r="A561" s="284">
        <v>2080901</v>
      </c>
      <c r="B561" s="169" t="s">
        <v>531</v>
      </c>
      <c r="C561" s="241">
        <v>148</v>
      </c>
      <c r="D561" s="292">
        <v>142</v>
      </c>
      <c r="E561" s="241">
        <v>171</v>
      </c>
      <c r="F561" s="228"/>
      <c r="G561" s="229"/>
      <c r="H561" s="230"/>
      <c r="I561" s="286">
        <f t="shared" ref="I561:I566" si="106">M561+P561+Q561</f>
        <v>170</v>
      </c>
      <c r="J561" s="241"/>
      <c r="K561" s="230"/>
      <c r="M561">
        <f t="shared" si="100"/>
        <v>30</v>
      </c>
      <c r="N561" s="301">
        <v>30</v>
      </c>
      <c r="O561" s="301"/>
      <c r="P561">
        <v>140</v>
      </c>
    </row>
    <row r="562" customFormat="1" hidden="1" spans="1:17">
      <c r="A562" s="284">
        <v>2080902</v>
      </c>
      <c r="B562" s="169" t="s">
        <v>532</v>
      </c>
      <c r="C562" s="241">
        <v>11</v>
      </c>
      <c r="D562" s="292">
        <v>4</v>
      </c>
      <c r="E562" s="241">
        <v>11</v>
      </c>
      <c r="F562" s="228"/>
      <c r="G562" s="229"/>
      <c r="H562" s="230"/>
      <c r="I562" s="286">
        <f t="shared" si="106"/>
        <v>1</v>
      </c>
      <c r="J562" s="241"/>
      <c r="K562" s="230"/>
      <c r="M562">
        <f t="shared" si="100"/>
        <v>0</v>
      </c>
      <c r="N562" s="301"/>
      <c r="O562" s="301"/>
      <c r="Q562">
        <v>1</v>
      </c>
    </row>
    <row r="563" customFormat="1" hidden="1" spans="1:17">
      <c r="A563" s="284">
        <v>2080903</v>
      </c>
      <c r="B563" s="169" t="s">
        <v>533</v>
      </c>
      <c r="C563" s="241">
        <v>0</v>
      </c>
      <c r="D563" s="292">
        <v>0</v>
      </c>
      <c r="E563" s="241">
        <v>1</v>
      </c>
      <c r="F563" s="228"/>
      <c r="G563" s="229"/>
      <c r="H563" s="230"/>
      <c r="I563" s="286">
        <f t="shared" si="106"/>
        <v>5</v>
      </c>
      <c r="J563" s="241"/>
      <c r="K563" s="230"/>
      <c r="M563">
        <f t="shared" si="100"/>
        <v>0</v>
      </c>
      <c r="N563" s="301"/>
      <c r="O563" s="301"/>
      <c r="Q563">
        <v>5</v>
      </c>
    </row>
    <row r="564" customFormat="1" hidden="1" spans="1:15">
      <c r="A564" s="284">
        <v>2080904</v>
      </c>
      <c r="B564" s="169" t="s">
        <v>534</v>
      </c>
      <c r="C564" s="241">
        <v>0</v>
      </c>
      <c r="D564" s="292">
        <v>0</v>
      </c>
      <c r="E564" s="241">
        <v>15</v>
      </c>
      <c r="F564" s="228"/>
      <c r="G564" s="229"/>
      <c r="H564" s="230"/>
      <c r="I564" s="286">
        <f t="shared" si="106"/>
        <v>0</v>
      </c>
      <c r="J564" s="241"/>
      <c r="K564" s="230"/>
      <c r="M564">
        <f t="shared" si="100"/>
        <v>0</v>
      </c>
      <c r="N564" s="301"/>
      <c r="O564" s="301"/>
    </row>
    <row r="565" customFormat="1" hidden="1" spans="1:17">
      <c r="A565" s="284">
        <v>2080905</v>
      </c>
      <c r="B565" s="169" t="s">
        <v>535</v>
      </c>
      <c r="C565" s="241">
        <v>36</v>
      </c>
      <c r="D565" s="292">
        <v>5</v>
      </c>
      <c r="E565" s="241">
        <v>29</v>
      </c>
      <c r="F565" s="228"/>
      <c r="G565" s="229"/>
      <c r="H565" s="230"/>
      <c r="I565" s="286">
        <f t="shared" si="106"/>
        <v>2</v>
      </c>
      <c r="J565" s="241"/>
      <c r="K565" s="230"/>
      <c r="M565">
        <f t="shared" si="100"/>
        <v>0</v>
      </c>
      <c r="N565" s="301"/>
      <c r="O565" s="301"/>
      <c r="Q565">
        <v>2</v>
      </c>
    </row>
    <row r="566" customFormat="1" hidden="1" spans="1:15">
      <c r="A566" s="284">
        <v>2080999</v>
      </c>
      <c r="B566" s="169" t="s">
        <v>536</v>
      </c>
      <c r="C566" s="289"/>
      <c r="D566" s="292">
        <v>3</v>
      </c>
      <c r="E566" s="289"/>
      <c r="F566" s="228"/>
      <c r="G566" s="229"/>
      <c r="H566" s="230"/>
      <c r="I566" s="286">
        <f t="shared" si="106"/>
        <v>0</v>
      </c>
      <c r="J566" s="241"/>
      <c r="K566" s="230"/>
      <c r="M566">
        <f t="shared" si="100"/>
        <v>0</v>
      </c>
      <c r="N566" s="301"/>
      <c r="O566" s="301"/>
    </row>
    <row r="567" customFormat="1" hidden="1" spans="1:15">
      <c r="A567" s="278">
        <v>20810</v>
      </c>
      <c r="B567" s="307" t="s">
        <v>537</v>
      </c>
      <c r="C567" s="280">
        <f>SUM(C568:C574)</f>
        <v>923</v>
      </c>
      <c r="D567" s="281">
        <v>857</v>
      </c>
      <c r="E567" s="280">
        <f>SUM(E568:E574)</f>
        <v>1137</v>
      </c>
      <c r="F567" s="282">
        <f>E567/D567*100</f>
        <v>132.67211201867</v>
      </c>
      <c r="G567" s="280">
        <f>E567-C567</f>
        <v>214</v>
      </c>
      <c r="H567" s="283">
        <f>(E567/C567-1)*100</f>
        <v>23.1852654387866</v>
      </c>
      <c r="I567" s="281">
        <f>SUM(I568:I574)</f>
        <v>1139</v>
      </c>
      <c r="J567" s="304">
        <f>I567-D567</f>
        <v>282</v>
      </c>
      <c r="K567" s="283">
        <f>(I567/D567-1)*100</f>
        <v>32.9054842473746</v>
      </c>
      <c r="M567">
        <f t="shared" si="100"/>
        <v>0</v>
      </c>
      <c r="N567" s="301"/>
      <c r="O567" s="301"/>
    </row>
    <row r="568" customFormat="1" hidden="1" spans="1:16">
      <c r="A568" s="284">
        <v>2081001</v>
      </c>
      <c r="B568" s="169" t="s">
        <v>538</v>
      </c>
      <c r="C568" s="241">
        <v>162</v>
      </c>
      <c r="D568" s="292">
        <v>32</v>
      </c>
      <c r="E568" s="241">
        <v>171</v>
      </c>
      <c r="F568" s="228"/>
      <c r="G568" s="229"/>
      <c r="H568" s="230"/>
      <c r="I568" s="286">
        <f t="shared" ref="I568:I574" si="107">M568+P568+Q568</f>
        <v>152</v>
      </c>
      <c r="J568" s="241"/>
      <c r="K568" s="230"/>
      <c r="M568">
        <f t="shared" si="100"/>
        <v>37</v>
      </c>
      <c r="N568" s="301">
        <v>37</v>
      </c>
      <c r="O568" s="301"/>
      <c r="P568">
        <v>115</v>
      </c>
    </row>
    <row r="569" customFormat="1" hidden="1" spans="1:17">
      <c r="A569" s="284">
        <v>2081002</v>
      </c>
      <c r="B569" s="169" t="s">
        <v>539</v>
      </c>
      <c r="C569" s="241">
        <v>714</v>
      </c>
      <c r="D569" s="292">
        <v>732</v>
      </c>
      <c r="E569" s="241">
        <v>721</v>
      </c>
      <c r="F569" s="228"/>
      <c r="G569" s="229"/>
      <c r="H569" s="230"/>
      <c r="I569" s="286">
        <f t="shared" si="107"/>
        <v>832</v>
      </c>
      <c r="J569" s="241"/>
      <c r="K569" s="230"/>
      <c r="M569">
        <f t="shared" si="100"/>
        <v>797</v>
      </c>
      <c r="N569" s="301">
        <v>797</v>
      </c>
      <c r="O569" s="301"/>
      <c r="Q569">
        <v>35</v>
      </c>
    </row>
    <row r="570" customFormat="1" hidden="1" spans="1:15">
      <c r="A570" s="284">
        <v>2081003</v>
      </c>
      <c r="B570" s="169" t="s">
        <v>540</v>
      </c>
      <c r="C570" s="241">
        <v>0</v>
      </c>
      <c r="D570" s="292">
        <v>0</v>
      </c>
      <c r="E570" s="241">
        <v>0</v>
      </c>
      <c r="F570" s="228"/>
      <c r="G570" s="229"/>
      <c r="H570" s="230"/>
      <c r="I570" s="286">
        <f t="shared" si="107"/>
        <v>0</v>
      </c>
      <c r="J570" s="241"/>
      <c r="K570" s="230"/>
      <c r="M570">
        <f t="shared" si="100"/>
        <v>0</v>
      </c>
      <c r="N570" s="301"/>
      <c r="O570" s="301"/>
    </row>
    <row r="571" customFormat="1" hidden="1" spans="1:15">
      <c r="A571" s="284">
        <v>2081004</v>
      </c>
      <c r="B571" s="169" t="s">
        <v>541</v>
      </c>
      <c r="C571" s="241">
        <v>0</v>
      </c>
      <c r="D571" s="292">
        <v>0</v>
      </c>
      <c r="E571" s="241">
        <v>137</v>
      </c>
      <c r="F571" s="228"/>
      <c r="G571" s="229"/>
      <c r="H571" s="230"/>
      <c r="I571" s="286">
        <f t="shared" si="107"/>
        <v>102</v>
      </c>
      <c r="J571" s="241"/>
      <c r="K571" s="230"/>
      <c r="M571">
        <f t="shared" si="100"/>
        <v>102</v>
      </c>
      <c r="N571" s="301">
        <v>102</v>
      </c>
      <c r="O571" s="301"/>
    </row>
    <row r="572" customFormat="1" hidden="1" spans="1:15">
      <c r="A572" s="284">
        <v>2081005</v>
      </c>
      <c r="B572" s="169" t="s">
        <v>542</v>
      </c>
      <c r="C572" s="241">
        <v>41</v>
      </c>
      <c r="D572" s="292">
        <v>93</v>
      </c>
      <c r="E572" s="241">
        <v>97</v>
      </c>
      <c r="F572" s="228"/>
      <c r="G572" s="229"/>
      <c r="H572" s="230"/>
      <c r="I572" s="286">
        <f t="shared" si="107"/>
        <v>53</v>
      </c>
      <c r="J572" s="241"/>
      <c r="K572" s="230"/>
      <c r="M572">
        <f t="shared" si="100"/>
        <v>53</v>
      </c>
      <c r="N572" s="301">
        <v>53</v>
      </c>
      <c r="O572" s="301"/>
    </row>
    <row r="573" customFormat="1" hidden="1" spans="1:15">
      <c r="A573" s="284">
        <v>2081006</v>
      </c>
      <c r="B573" s="169" t="s">
        <v>543</v>
      </c>
      <c r="C573" s="241">
        <v>0</v>
      </c>
      <c r="D573" s="292">
        <v>0</v>
      </c>
      <c r="E573" s="241">
        <v>11</v>
      </c>
      <c r="F573" s="228"/>
      <c r="G573" s="229"/>
      <c r="H573" s="230"/>
      <c r="I573" s="286">
        <f t="shared" si="107"/>
        <v>0</v>
      </c>
      <c r="J573" s="241"/>
      <c r="K573" s="230"/>
      <c r="M573">
        <f t="shared" si="100"/>
        <v>0</v>
      </c>
      <c r="N573" s="301"/>
      <c r="O573" s="301"/>
    </row>
    <row r="574" customFormat="1" hidden="1" spans="1:15">
      <c r="A574" s="284">
        <v>2081099</v>
      </c>
      <c r="B574" s="169" t="s">
        <v>544</v>
      </c>
      <c r="C574" s="241">
        <v>6</v>
      </c>
      <c r="D574" s="292">
        <v>0</v>
      </c>
      <c r="E574" s="241"/>
      <c r="F574" s="228"/>
      <c r="G574" s="229"/>
      <c r="H574" s="230"/>
      <c r="I574" s="286">
        <f t="shared" si="107"/>
        <v>0</v>
      </c>
      <c r="J574" s="241"/>
      <c r="K574" s="230"/>
      <c r="M574">
        <f t="shared" si="100"/>
        <v>0</v>
      </c>
      <c r="N574" s="301"/>
      <c r="O574" s="301"/>
    </row>
    <row r="575" customFormat="1" hidden="1" spans="1:15">
      <c r="A575" s="278">
        <v>20811</v>
      </c>
      <c r="B575" s="307" t="s">
        <v>545</v>
      </c>
      <c r="C575" s="280">
        <f>SUM(C576:C583)</f>
        <v>1550</v>
      </c>
      <c r="D575" s="281">
        <v>891</v>
      </c>
      <c r="E575" s="280">
        <f>SUM(E576:E583)</f>
        <v>2529</v>
      </c>
      <c r="F575" s="282">
        <f>E575/D575*100</f>
        <v>283.838383838384</v>
      </c>
      <c r="G575" s="280">
        <f>E575-C575</f>
        <v>979</v>
      </c>
      <c r="H575" s="283">
        <f>(E575/C575-1)*100</f>
        <v>63.1612903225806</v>
      </c>
      <c r="I575" s="281">
        <f>SUM(I576:I583)</f>
        <v>1202</v>
      </c>
      <c r="J575" s="304">
        <f>I575-D575</f>
        <v>311</v>
      </c>
      <c r="K575" s="283">
        <f>(I575/D575-1)*100</f>
        <v>34.9046015712682</v>
      </c>
      <c r="M575">
        <f t="shared" si="100"/>
        <v>0</v>
      </c>
      <c r="N575" s="301"/>
      <c r="O575" s="301"/>
    </row>
    <row r="576" customFormat="1" hidden="1" spans="1:15">
      <c r="A576" s="284">
        <v>2081101</v>
      </c>
      <c r="B576" s="169" t="s">
        <v>157</v>
      </c>
      <c r="C576" s="241">
        <v>68</v>
      </c>
      <c r="D576" s="292">
        <v>68</v>
      </c>
      <c r="E576" s="241">
        <v>89</v>
      </c>
      <c r="F576" s="228"/>
      <c r="G576" s="229"/>
      <c r="H576" s="230"/>
      <c r="I576" s="286">
        <f t="shared" ref="I576:I583" si="108">M576+P576+Q576</f>
        <v>77</v>
      </c>
      <c r="J576" s="241"/>
      <c r="K576" s="230"/>
      <c r="M576">
        <f t="shared" si="100"/>
        <v>77</v>
      </c>
      <c r="N576" s="301">
        <v>77</v>
      </c>
      <c r="O576" s="301"/>
    </row>
    <row r="577" customFormat="1" hidden="1" spans="1:15">
      <c r="A577" s="284">
        <v>2081102</v>
      </c>
      <c r="B577" s="169" t="s">
        <v>158</v>
      </c>
      <c r="C577" s="241">
        <v>0</v>
      </c>
      <c r="D577" s="292">
        <v>1</v>
      </c>
      <c r="E577" s="241">
        <v>0</v>
      </c>
      <c r="F577" s="228"/>
      <c r="G577" s="229"/>
      <c r="H577" s="230"/>
      <c r="I577" s="286">
        <f t="shared" si="108"/>
        <v>0</v>
      </c>
      <c r="J577" s="241"/>
      <c r="K577" s="230"/>
      <c r="M577">
        <f t="shared" si="100"/>
        <v>0</v>
      </c>
      <c r="N577" s="301"/>
      <c r="O577" s="301"/>
    </row>
    <row r="578" customFormat="1" hidden="1" spans="1:15">
      <c r="A578" s="284">
        <v>2081103</v>
      </c>
      <c r="B578" s="169" t="s">
        <v>159</v>
      </c>
      <c r="C578" s="241">
        <v>0</v>
      </c>
      <c r="D578" s="292">
        <v>0</v>
      </c>
      <c r="E578" s="241">
        <v>0</v>
      </c>
      <c r="F578" s="228"/>
      <c r="G578" s="229"/>
      <c r="H578" s="230"/>
      <c r="I578" s="286">
        <f t="shared" si="108"/>
        <v>0</v>
      </c>
      <c r="J578" s="241"/>
      <c r="K578" s="230"/>
      <c r="M578">
        <f t="shared" si="100"/>
        <v>0</v>
      </c>
      <c r="N578" s="301"/>
      <c r="O578" s="301"/>
    </row>
    <row r="579" customFormat="1" hidden="1" spans="1:17">
      <c r="A579" s="284">
        <v>2081104</v>
      </c>
      <c r="B579" s="169" t="s">
        <v>546</v>
      </c>
      <c r="C579" s="241">
        <v>397</v>
      </c>
      <c r="D579" s="292">
        <v>241</v>
      </c>
      <c r="E579" s="241">
        <v>1383</v>
      </c>
      <c r="F579" s="228"/>
      <c r="G579" s="229"/>
      <c r="H579" s="230"/>
      <c r="I579" s="286">
        <f t="shared" si="108"/>
        <v>326</v>
      </c>
      <c r="J579" s="241"/>
      <c r="K579" s="230"/>
      <c r="M579">
        <f t="shared" si="100"/>
        <v>1</v>
      </c>
      <c r="N579" s="301">
        <v>1</v>
      </c>
      <c r="O579" s="301"/>
      <c r="P579">
        <v>8</v>
      </c>
      <c r="Q579">
        <v>317</v>
      </c>
    </row>
    <row r="580" customFormat="1" hidden="1" spans="1:17">
      <c r="A580" s="284">
        <v>2081105</v>
      </c>
      <c r="B580" s="169" t="s">
        <v>547</v>
      </c>
      <c r="C580" s="241">
        <v>145</v>
      </c>
      <c r="D580" s="292">
        <v>139</v>
      </c>
      <c r="E580" s="241">
        <v>161</v>
      </c>
      <c r="F580" s="228"/>
      <c r="G580" s="229"/>
      <c r="H580" s="230"/>
      <c r="I580" s="286">
        <f t="shared" si="108"/>
        <v>152</v>
      </c>
      <c r="J580" s="241"/>
      <c r="K580" s="230"/>
      <c r="M580">
        <f t="shared" si="100"/>
        <v>2</v>
      </c>
      <c r="N580" s="301">
        <v>2</v>
      </c>
      <c r="O580" s="301"/>
      <c r="P580">
        <v>103</v>
      </c>
      <c r="Q580">
        <v>47</v>
      </c>
    </row>
    <row r="581" customFormat="1" hidden="1" spans="1:15">
      <c r="A581" s="284">
        <v>2081106</v>
      </c>
      <c r="B581" s="169" t="s">
        <v>548</v>
      </c>
      <c r="C581" s="241">
        <v>0</v>
      </c>
      <c r="D581" s="292">
        <v>0</v>
      </c>
      <c r="E581" s="241">
        <v>0</v>
      </c>
      <c r="F581" s="228"/>
      <c r="G581" s="229"/>
      <c r="H581" s="230"/>
      <c r="I581" s="286">
        <f t="shared" si="108"/>
        <v>0</v>
      </c>
      <c r="J581" s="241"/>
      <c r="K581" s="230"/>
      <c r="M581">
        <f t="shared" si="100"/>
        <v>0</v>
      </c>
      <c r="N581" s="301"/>
      <c r="O581" s="301"/>
    </row>
    <row r="582" s="208" customFormat="1" hidden="1" spans="1:16">
      <c r="A582" s="284">
        <v>2081107</v>
      </c>
      <c r="B582" s="155" t="s">
        <v>549</v>
      </c>
      <c r="C582" s="241">
        <v>755</v>
      </c>
      <c r="D582" s="292">
        <v>230</v>
      </c>
      <c r="E582" s="241">
        <v>765</v>
      </c>
      <c r="F582" s="228"/>
      <c r="G582" s="229"/>
      <c r="H582" s="230"/>
      <c r="I582" s="286">
        <f t="shared" si="108"/>
        <v>570</v>
      </c>
      <c r="J582" s="241"/>
      <c r="K582" s="230"/>
      <c r="M582" s="208">
        <f t="shared" ref="M582:M645" si="109">N582+O582</f>
        <v>150</v>
      </c>
      <c r="N582" s="301">
        <v>150</v>
      </c>
      <c r="O582" s="301"/>
      <c r="P582" s="208">
        <v>420</v>
      </c>
    </row>
    <row r="583" customFormat="1" hidden="1" spans="1:16">
      <c r="A583" s="284">
        <v>2081199</v>
      </c>
      <c r="B583" s="169" t="s">
        <v>550</v>
      </c>
      <c r="C583" s="241">
        <v>185</v>
      </c>
      <c r="D583" s="292">
        <v>212</v>
      </c>
      <c r="E583" s="241">
        <v>131</v>
      </c>
      <c r="F583" s="228"/>
      <c r="G583" s="229"/>
      <c r="H583" s="230"/>
      <c r="I583" s="286">
        <f t="shared" si="108"/>
        <v>77</v>
      </c>
      <c r="J583" s="241"/>
      <c r="K583" s="230"/>
      <c r="M583">
        <f t="shared" si="109"/>
        <v>42</v>
      </c>
      <c r="N583" s="301">
        <v>42</v>
      </c>
      <c r="O583" s="301"/>
      <c r="P583">
        <v>35</v>
      </c>
    </row>
    <row r="584" customFormat="1" hidden="1" spans="1:15">
      <c r="A584" s="278">
        <v>20816</v>
      </c>
      <c r="B584" s="307" t="s">
        <v>551</v>
      </c>
      <c r="C584" s="280">
        <f>SUM(C585:C588)</f>
        <v>157</v>
      </c>
      <c r="D584" s="281">
        <v>44</v>
      </c>
      <c r="E584" s="280">
        <f>SUM(E585:E588)</f>
        <v>47</v>
      </c>
      <c r="F584" s="282"/>
      <c r="G584" s="280"/>
      <c r="H584" s="283"/>
      <c r="I584" s="281">
        <f>SUM(I585:I588)</f>
        <v>51</v>
      </c>
      <c r="J584" s="304">
        <f>I584-D584</f>
        <v>7</v>
      </c>
      <c r="K584" s="283"/>
      <c r="M584">
        <f t="shared" si="109"/>
        <v>0</v>
      </c>
      <c r="N584" s="301"/>
      <c r="O584" s="301"/>
    </row>
    <row r="585" customFormat="1" hidden="1" spans="1:15">
      <c r="A585" s="284">
        <v>2081601</v>
      </c>
      <c r="B585" s="169" t="s">
        <v>157</v>
      </c>
      <c r="C585" s="241">
        <v>14</v>
      </c>
      <c r="D585" s="292">
        <v>44</v>
      </c>
      <c r="E585" s="241">
        <v>47</v>
      </c>
      <c r="F585" s="228"/>
      <c r="G585" s="229"/>
      <c r="H585" s="230"/>
      <c r="I585" s="286">
        <f t="shared" ref="I585:I588" si="110">M585+P585+Q585</f>
        <v>51</v>
      </c>
      <c r="J585" s="241"/>
      <c r="K585" s="230"/>
      <c r="M585">
        <f t="shared" si="109"/>
        <v>51</v>
      </c>
      <c r="N585" s="301">
        <v>51</v>
      </c>
      <c r="O585" s="301"/>
    </row>
    <row r="586" customFormat="1" hidden="1" spans="1:15">
      <c r="A586" s="284">
        <v>2081602</v>
      </c>
      <c r="B586" s="169" t="s">
        <v>158</v>
      </c>
      <c r="C586" s="241"/>
      <c r="D586" s="292">
        <v>0</v>
      </c>
      <c r="E586" s="241"/>
      <c r="F586" s="228"/>
      <c r="G586" s="229"/>
      <c r="H586" s="230"/>
      <c r="I586" s="286">
        <f t="shared" si="110"/>
        <v>0</v>
      </c>
      <c r="J586" s="241"/>
      <c r="K586" s="230"/>
      <c r="M586">
        <f t="shared" si="109"/>
        <v>0</v>
      </c>
      <c r="N586" s="301"/>
      <c r="O586" s="301"/>
    </row>
    <row r="587" customFormat="1" hidden="1" spans="1:15">
      <c r="A587" s="284">
        <v>2081603</v>
      </c>
      <c r="B587" s="169" t="s">
        <v>159</v>
      </c>
      <c r="C587" s="241"/>
      <c r="D587" s="292">
        <v>0</v>
      </c>
      <c r="E587" s="241"/>
      <c r="F587" s="228"/>
      <c r="G587" s="229"/>
      <c r="H587" s="230"/>
      <c r="I587" s="286">
        <f t="shared" si="110"/>
        <v>0</v>
      </c>
      <c r="J587" s="241"/>
      <c r="K587" s="230"/>
      <c r="M587">
        <f t="shared" si="109"/>
        <v>0</v>
      </c>
      <c r="N587" s="301"/>
      <c r="O587" s="301"/>
    </row>
    <row r="588" customFormat="1" hidden="1" spans="1:15">
      <c r="A588" s="284">
        <v>2081699</v>
      </c>
      <c r="B588" s="169" t="s">
        <v>552</v>
      </c>
      <c r="C588" s="241">
        <v>143</v>
      </c>
      <c r="D588" s="292">
        <v>0</v>
      </c>
      <c r="E588" s="241"/>
      <c r="F588" s="228"/>
      <c r="G588" s="229"/>
      <c r="H588" s="230"/>
      <c r="I588" s="286">
        <f t="shared" si="110"/>
        <v>0</v>
      </c>
      <c r="J588" s="241"/>
      <c r="K588" s="230"/>
      <c r="M588">
        <f t="shared" si="109"/>
        <v>0</v>
      </c>
      <c r="N588" s="301"/>
      <c r="O588" s="301"/>
    </row>
    <row r="589" customFormat="1" hidden="1" spans="1:15">
      <c r="A589" s="278">
        <v>20819</v>
      </c>
      <c r="B589" s="307" t="s">
        <v>553</v>
      </c>
      <c r="C589" s="280">
        <f>SUM(C590:C591)</f>
        <v>4060</v>
      </c>
      <c r="D589" s="281">
        <v>844</v>
      </c>
      <c r="E589" s="280">
        <f>SUM(E590:E591)</f>
        <v>4247</v>
      </c>
      <c r="F589" s="282">
        <f>E589/D589*100</f>
        <v>503.199052132701</v>
      </c>
      <c r="G589" s="280">
        <f>E589-C589</f>
        <v>187</v>
      </c>
      <c r="H589" s="283">
        <f>(E589/C589-1)*100</f>
        <v>4.60591133004926</v>
      </c>
      <c r="I589" s="281">
        <f>SUM(I590:I591)</f>
        <v>3251</v>
      </c>
      <c r="J589" s="304">
        <f>I589-D589</f>
        <v>2407</v>
      </c>
      <c r="K589" s="283">
        <f>(I589/D589-1)*100</f>
        <v>285.189573459716</v>
      </c>
      <c r="M589">
        <f t="shared" si="109"/>
        <v>0</v>
      </c>
      <c r="N589" s="301"/>
      <c r="O589" s="301"/>
    </row>
    <row r="590" s="208" customFormat="1" hidden="1" spans="1:16">
      <c r="A590" s="284">
        <v>2081901</v>
      </c>
      <c r="B590" s="288" t="s">
        <v>554</v>
      </c>
      <c r="C590" s="241">
        <v>693</v>
      </c>
      <c r="D590" s="292">
        <v>148</v>
      </c>
      <c r="E590" s="241">
        <v>769</v>
      </c>
      <c r="F590" s="228"/>
      <c r="G590" s="229"/>
      <c r="H590" s="230"/>
      <c r="I590" s="286">
        <f t="shared" ref="I590:I594" si="111">M590+P590+Q590</f>
        <v>581</v>
      </c>
      <c r="J590" s="241">
        <v>0</v>
      </c>
      <c r="K590" s="230">
        <v>0</v>
      </c>
      <c r="M590" s="208">
        <f t="shared" si="109"/>
        <v>156</v>
      </c>
      <c r="N590" s="301">
        <v>156</v>
      </c>
      <c r="O590" s="301"/>
      <c r="P590" s="208">
        <v>425</v>
      </c>
    </row>
    <row r="591" s="208" customFormat="1" hidden="1" spans="1:16">
      <c r="A591" s="284">
        <v>2081902</v>
      </c>
      <c r="B591" s="288" t="s">
        <v>555</v>
      </c>
      <c r="C591" s="241">
        <v>3367</v>
      </c>
      <c r="D591" s="292">
        <v>696</v>
      </c>
      <c r="E591" s="241">
        <v>3478</v>
      </c>
      <c r="F591" s="228"/>
      <c r="G591" s="229"/>
      <c r="H591" s="230"/>
      <c r="I591" s="286">
        <f t="shared" si="111"/>
        <v>2670</v>
      </c>
      <c r="J591" s="241">
        <v>0</v>
      </c>
      <c r="K591" s="230">
        <v>0</v>
      </c>
      <c r="M591" s="208">
        <f t="shared" si="109"/>
        <v>710</v>
      </c>
      <c r="N591" s="301">
        <v>710</v>
      </c>
      <c r="O591" s="301"/>
      <c r="P591" s="208">
        <v>1960</v>
      </c>
    </row>
    <row r="592" customFormat="1" hidden="1" spans="1:15">
      <c r="A592" s="278">
        <v>20820</v>
      </c>
      <c r="B592" s="307" t="s">
        <v>556</v>
      </c>
      <c r="C592" s="280">
        <f>SUM(C593:C594)</f>
        <v>123</v>
      </c>
      <c r="D592" s="281"/>
      <c r="E592" s="280">
        <f>SUM(E593:E594)</f>
        <v>97</v>
      </c>
      <c r="F592" s="282"/>
      <c r="G592" s="280">
        <f>E592-C592</f>
        <v>-26</v>
      </c>
      <c r="H592" s="283">
        <f>(E592/C592-1)*100</f>
        <v>-21.1382113821138</v>
      </c>
      <c r="I592" s="281">
        <f>SUM(I593:I594)</f>
        <v>156</v>
      </c>
      <c r="J592" s="304">
        <f>I592-D592</f>
        <v>156</v>
      </c>
      <c r="K592" s="283"/>
      <c r="M592">
        <f t="shared" si="109"/>
        <v>0</v>
      </c>
      <c r="N592" s="301"/>
      <c r="O592" s="301"/>
    </row>
    <row r="593" s="208" customFormat="1" hidden="1" spans="1:17">
      <c r="A593" s="284">
        <v>2082001</v>
      </c>
      <c r="B593" s="288" t="s">
        <v>557</v>
      </c>
      <c r="C593" s="241">
        <v>76</v>
      </c>
      <c r="D593" s="316">
        <v>0</v>
      </c>
      <c r="E593" s="241">
        <v>57</v>
      </c>
      <c r="F593" s="228"/>
      <c r="G593" s="241"/>
      <c r="H593" s="230"/>
      <c r="I593" s="286">
        <f t="shared" si="111"/>
        <v>96</v>
      </c>
      <c r="J593" s="241"/>
      <c r="K593" s="230"/>
      <c r="M593" s="208">
        <f t="shared" si="109"/>
        <v>15</v>
      </c>
      <c r="N593" s="301">
        <v>15</v>
      </c>
      <c r="O593" s="301"/>
      <c r="P593" s="208">
        <v>70</v>
      </c>
      <c r="Q593" s="208">
        <v>11</v>
      </c>
    </row>
    <row r="594" s="208" customFormat="1" hidden="1" spans="1:16">
      <c r="A594" s="284">
        <v>2082002</v>
      </c>
      <c r="B594" s="288" t="s">
        <v>558</v>
      </c>
      <c r="C594" s="241">
        <v>47</v>
      </c>
      <c r="D594" s="316">
        <v>0</v>
      </c>
      <c r="E594" s="241">
        <v>40</v>
      </c>
      <c r="F594" s="228"/>
      <c r="G594" s="229"/>
      <c r="H594" s="230"/>
      <c r="I594" s="286">
        <f t="shared" si="111"/>
        <v>60</v>
      </c>
      <c r="J594" s="241"/>
      <c r="K594" s="230"/>
      <c r="M594" s="208">
        <f t="shared" si="109"/>
        <v>0</v>
      </c>
      <c r="N594" s="301"/>
      <c r="O594" s="301"/>
      <c r="P594" s="208">
        <v>60</v>
      </c>
    </row>
    <row r="595" customFormat="1" hidden="1" spans="1:15">
      <c r="A595" s="278">
        <v>20821</v>
      </c>
      <c r="B595" s="307" t="s">
        <v>559</v>
      </c>
      <c r="C595" s="280">
        <f>SUM(C596:C597)</f>
        <v>2082</v>
      </c>
      <c r="D595" s="281">
        <v>1386</v>
      </c>
      <c r="E595" s="280">
        <f>SUM(E596:E597)</f>
        <v>2610</v>
      </c>
      <c r="F595" s="282"/>
      <c r="G595" s="280">
        <f>E595-C595</f>
        <v>528</v>
      </c>
      <c r="H595" s="283">
        <f>(E595/C595-1)*100</f>
        <v>25.3602305475504</v>
      </c>
      <c r="I595" s="281">
        <f>SUM(I596:I597)</f>
        <v>2481</v>
      </c>
      <c r="J595" s="304">
        <f>I595-D595</f>
        <v>1095</v>
      </c>
      <c r="K595" s="283"/>
      <c r="M595">
        <f t="shared" si="109"/>
        <v>0</v>
      </c>
      <c r="N595" s="301"/>
      <c r="O595" s="301"/>
    </row>
    <row r="596" s="208" customFormat="1" hidden="1" spans="1:16">
      <c r="A596" s="284">
        <v>2082101</v>
      </c>
      <c r="B596" s="288" t="s">
        <v>560</v>
      </c>
      <c r="C596" s="241">
        <v>480</v>
      </c>
      <c r="D596" s="316">
        <v>283</v>
      </c>
      <c r="E596" s="241">
        <v>577</v>
      </c>
      <c r="F596" s="228"/>
      <c r="G596" s="241"/>
      <c r="H596" s="230"/>
      <c r="I596" s="286">
        <f t="shared" ref="I596:I600" si="112">M596+P596+Q596</f>
        <v>522</v>
      </c>
      <c r="J596" s="241">
        <v>0</v>
      </c>
      <c r="K596" s="230"/>
      <c r="M596" s="208">
        <f t="shared" si="109"/>
        <v>212</v>
      </c>
      <c r="N596" s="301">
        <v>212</v>
      </c>
      <c r="O596" s="301"/>
      <c r="P596" s="208">
        <v>310</v>
      </c>
    </row>
    <row r="597" s="208" customFormat="1" hidden="1" spans="1:16">
      <c r="A597" s="284">
        <v>2082102</v>
      </c>
      <c r="B597" s="288" t="s">
        <v>561</v>
      </c>
      <c r="C597" s="241">
        <v>1602</v>
      </c>
      <c r="D597" s="292">
        <v>1103</v>
      </c>
      <c r="E597" s="241">
        <v>2033</v>
      </c>
      <c r="F597" s="228"/>
      <c r="G597" s="241"/>
      <c r="H597" s="230"/>
      <c r="I597" s="286">
        <f t="shared" si="112"/>
        <v>1959</v>
      </c>
      <c r="J597" s="241">
        <v>0</v>
      </c>
      <c r="K597" s="230"/>
      <c r="M597" s="208">
        <f t="shared" si="109"/>
        <v>848</v>
      </c>
      <c r="N597" s="301">
        <v>848</v>
      </c>
      <c r="O597" s="301"/>
      <c r="P597" s="208">
        <v>1111</v>
      </c>
    </row>
    <row r="598" customFormat="1" hidden="1" spans="1:15">
      <c r="A598" s="278">
        <v>20824</v>
      </c>
      <c r="B598" s="307" t="s">
        <v>562</v>
      </c>
      <c r="C598" s="280"/>
      <c r="D598" s="281"/>
      <c r="E598" s="280"/>
      <c r="F598" s="282"/>
      <c r="G598" s="280"/>
      <c r="H598" s="283"/>
      <c r="I598" s="281"/>
      <c r="J598" s="304">
        <f>I598-D598</f>
        <v>0</v>
      </c>
      <c r="K598" s="283"/>
      <c r="M598">
        <f t="shared" si="109"/>
        <v>0</v>
      </c>
      <c r="N598" s="301"/>
      <c r="O598" s="301"/>
    </row>
    <row r="599" customFormat="1" hidden="1" spans="1:15">
      <c r="A599" s="284">
        <v>2082401</v>
      </c>
      <c r="B599" s="169" t="s">
        <v>563</v>
      </c>
      <c r="C599" s="241"/>
      <c r="D599" s="286">
        <v>0</v>
      </c>
      <c r="E599" s="241"/>
      <c r="F599" s="228"/>
      <c r="G599" s="241"/>
      <c r="H599" s="230"/>
      <c r="I599" s="286">
        <f t="shared" si="112"/>
        <v>0</v>
      </c>
      <c r="J599" s="241">
        <v>0</v>
      </c>
      <c r="K599" s="230">
        <v>0</v>
      </c>
      <c r="M599">
        <f t="shared" si="109"/>
        <v>0</v>
      </c>
      <c r="N599" s="301"/>
      <c r="O599" s="301"/>
    </row>
    <row r="600" customFormat="1" hidden="1" spans="1:15">
      <c r="A600" s="284">
        <v>2082402</v>
      </c>
      <c r="B600" s="169" t="s">
        <v>564</v>
      </c>
      <c r="C600" s="241"/>
      <c r="D600" s="286">
        <v>0</v>
      </c>
      <c r="E600" s="241"/>
      <c r="F600" s="228"/>
      <c r="G600" s="241"/>
      <c r="H600" s="230"/>
      <c r="I600" s="286">
        <f t="shared" si="112"/>
        <v>0</v>
      </c>
      <c r="J600" s="241">
        <v>0</v>
      </c>
      <c r="K600" s="230">
        <v>0</v>
      </c>
      <c r="M600">
        <f t="shared" si="109"/>
        <v>0</v>
      </c>
      <c r="N600" s="301"/>
      <c r="O600" s="301"/>
    </row>
    <row r="601" customFormat="1" hidden="1" spans="1:15">
      <c r="A601" s="278">
        <v>20825</v>
      </c>
      <c r="B601" s="307" t="s">
        <v>565</v>
      </c>
      <c r="C601" s="280">
        <f>SUM(C602:C603)</f>
        <v>39</v>
      </c>
      <c r="D601" s="281">
        <v>40</v>
      </c>
      <c r="E601" s="280">
        <f>SUM(E602:E603)</f>
        <v>21</v>
      </c>
      <c r="F601" s="282"/>
      <c r="G601" s="280">
        <f>E601-C601</f>
        <v>-18</v>
      </c>
      <c r="H601" s="283">
        <f>(E601/C601-1)*100</f>
        <v>-46.1538461538462</v>
      </c>
      <c r="I601" s="281">
        <f>SUM(I602:I603)</f>
        <v>1</v>
      </c>
      <c r="J601" s="304">
        <f>I601-D601</f>
        <v>-39</v>
      </c>
      <c r="K601" s="283"/>
      <c r="M601">
        <f t="shared" si="109"/>
        <v>0</v>
      </c>
      <c r="N601" s="301"/>
      <c r="O601" s="301"/>
    </row>
    <row r="602" customFormat="1" hidden="1" spans="1:15">
      <c r="A602" s="284">
        <v>2082501</v>
      </c>
      <c r="B602" s="169" t="s">
        <v>566</v>
      </c>
      <c r="C602" s="241"/>
      <c r="D602" s="291">
        <v>0</v>
      </c>
      <c r="E602" s="241"/>
      <c r="F602" s="228"/>
      <c r="G602" s="229"/>
      <c r="H602" s="230"/>
      <c r="I602" s="286">
        <f t="shared" ref="I602:I607" si="113">M602+P602+Q602</f>
        <v>0</v>
      </c>
      <c r="J602" s="241"/>
      <c r="K602" s="230"/>
      <c r="M602">
        <f t="shared" si="109"/>
        <v>0</v>
      </c>
      <c r="N602" s="301"/>
      <c r="O602" s="301"/>
    </row>
    <row r="603" customFormat="1" hidden="1" spans="1:15">
      <c r="A603" s="284">
        <v>2082502</v>
      </c>
      <c r="B603" s="169" t="s">
        <v>567</v>
      </c>
      <c r="C603" s="241">
        <v>39</v>
      </c>
      <c r="D603" s="292">
        <v>40</v>
      </c>
      <c r="E603" s="241">
        <v>21</v>
      </c>
      <c r="F603" s="228"/>
      <c r="G603" s="229"/>
      <c r="H603" s="230"/>
      <c r="I603" s="286">
        <f t="shared" si="113"/>
        <v>1</v>
      </c>
      <c r="J603" s="241"/>
      <c r="K603" s="230"/>
      <c r="M603">
        <f t="shared" si="109"/>
        <v>1</v>
      </c>
      <c r="N603" s="301">
        <v>1</v>
      </c>
      <c r="O603" s="301"/>
    </row>
    <row r="604" customFormat="1" hidden="1" spans="1:15">
      <c r="A604" s="278">
        <v>20826</v>
      </c>
      <c r="B604" s="307" t="s">
        <v>568</v>
      </c>
      <c r="C604" s="280">
        <f>SUM(C605:C607)</f>
        <v>8743</v>
      </c>
      <c r="D604" s="281">
        <v>8380</v>
      </c>
      <c r="E604" s="280">
        <f>SUM(E605:E607)</f>
        <v>9511</v>
      </c>
      <c r="F604" s="282">
        <f>E604/D604*100</f>
        <v>113.496420047733</v>
      </c>
      <c r="G604" s="280">
        <f>E604-C604</f>
        <v>768</v>
      </c>
      <c r="H604" s="283">
        <f>(E604/C604-1)*100</f>
        <v>8.78417019329749</v>
      </c>
      <c r="I604" s="281">
        <f>SUM(I605:I607)</f>
        <v>8787</v>
      </c>
      <c r="J604" s="304">
        <f>I604-D604</f>
        <v>407</v>
      </c>
      <c r="K604" s="283">
        <f>(I604/D604-1)*100</f>
        <v>4.85680190930788</v>
      </c>
      <c r="M604">
        <f t="shared" si="109"/>
        <v>0</v>
      </c>
      <c r="N604" s="301"/>
      <c r="O604" s="301"/>
    </row>
    <row r="605" s="208" customFormat="1" hidden="1" spans="1:15">
      <c r="A605" s="284">
        <v>2082601</v>
      </c>
      <c r="B605" s="155" t="s">
        <v>569</v>
      </c>
      <c r="C605" s="241">
        <v>0</v>
      </c>
      <c r="D605" s="292">
        <v>0</v>
      </c>
      <c r="E605" s="241">
        <v>0</v>
      </c>
      <c r="F605" s="228"/>
      <c r="G605" s="229"/>
      <c r="H605" s="230"/>
      <c r="I605" s="286">
        <f t="shared" si="113"/>
        <v>0</v>
      </c>
      <c r="J605" s="241"/>
      <c r="K605" s="230"/>
      <c r="M605" s="208">
        <f t="shared" si="109"/>
        <v>0</v>
      </c>
      <c r="N605" s="301"/>
      <c r="O605" s="301"/>
    </row>
    <row r="606" s="208" customFormat="1" hidden="1" spans="1:16">
      <c r="A606" s="284">
        <v>2082602</v>
      </c>
      <c r="B606" s="155" t="s">
        <v>570</v>
      </c>
      <c r="C606" s="207">
        <v>8743</v>
      </c>
      <c r="D606" s="292">
        <v>8380</v>
      </c>
      <c r="E606" s="207">
        <v>9511</v>
      </c>
      <c r="F606" s="228"/>
      <c r="G606" s="229"/>
      <c r="H606" s="230"/>
      <c r="I606" s="286">
        <f t="shared" si="113"/>
        <v>8787</v>
      </c>
      <c r="J606" s="241"/>
      <c r="K606" s="230"/>
      <c r="M606" s="208">
        <f t="shared" si="109"/>
        <v>0</v>
      </c>
      <c r="N606" s="301"/>
      <c r="O606" s="301"/>
      <c r="P606" s="208">
        <v>8787</v>
      </c>
    </row>
    <row r="607" s="208" customFormat="1" hidden="1" spans="1:15">
      <c r="A607" s="284">
        <v>2082699</v>
      </c>
      <c r="B607" s="155" t="s">
        <v>571</v>
      </c>
      <c r="C607" s="241"/>
      <c r="D607" s="292">
        <v>0</v>
      </c>
      <c r="E607" s="241"/>
      <c r="F607" s="228"/>
      <c r="G607" s="229"/>
      <c r="H607" s="230"/>
      <c r="I607" s="286">
        <f t="shared" si="113"/>
        <v>0</v>
      </c>
      <c r="J607" s="241"/>
      <c r="K607" s="230"/>
      <c r="M607" s="208">
        <f t="shared" si="109"/>
        <v>0</v>
      </c>
      <c r="N607" s="301"/>
      <c r="O607" s="301"/>
    </row>
    <row r="608" customFormat="1" hidden="1" spans="1:15">
      <c r="A608" s="278">
        <v>20827</v>
      </c>
      <c r="B608" s="307" t="s">
        <v>572</v>
      </c>
      <c r="C608" s="280"/>
      <c r="D608" s="281"/>
      <c r="E608" s="280"/>
      <c r="F608" s="282"/>
      <c r="G608" s="280"/>
      <c r="H608" s="283"/>
      <c r="I608" s="281"/>
      <c r="J608" s="304">
        <f>I608-D608</f>
        <v>0</v>
      </c>
      <c r="K608" s="283"/>
      <c r="M608">
        <f t="shared" si="109"/>
        <v>0</v>
      </c>
      <c r="N608" s="301"/>
      <c r="O608" s="301"/>
    </row>
    <row r="609" s="208" customFormat="1" hidden="1" spans="1:15">
      <c r="A609" s="284">
        <v>2082701</v>
      </c>
      <c r="B609" s="155" t="s">
        <v>573</v>
      </c>
      <c r="C609" s="241"/>
      <c r="D609" s="292">
        <v>0</v>
      </c>
      <c r="E609" s="241"/>
      <c r="F609" s="228"/>
      <c r="G609" s="229"/>
      <c r="H609" s="230"/>
      <c r="I609" s="286">
        <f t="shared" ref="I609:I611" si="114">M609+P609+Q609</f>
        <v>0</v>
      </c>
      <c r="J609" s="241"/>
      <c r="K609" s="230"/>
      <c r="M609" s="208">
        <f t="shared" si="109"/>
        <v>0</v>
      </c>
      <c r="N609" s="301"/>
      <c r="O609" s="301"/>
    </row>
    <row r="610" s="208" customFormat="1" hidden="1" spans="1:15">
      <c r="A610" s="284">
        <v>2082702</v>
      </c>
      <c r="B610" s="155" t="s">
        <v>574</v>
      </c>
      <c r="C610" s="241"/>
      <c r="D610" s="292">
        <v>0</v>
      </c>
      <c r="E610" s="241"/>
      <c r="F610" s="228"/>
      <c r="G610" s="229"/>
      <c r="H610" s="230"/>
      <c r="I610" s="286">
        <f t="shared" si="114"/>
        <v>0</v>
      </c>
      <c r="J610" s="241"/>
      <c r="K610" s="230"/>
      <c r="M610" s="208">
        <f t="shared" si="109"/>
        <v>0</v>
      </c>
      <c r="N610" s="301"/>
      <c r="O610" s="301"/>
    </row>
    <row r="611" s="208" customFormat="1" hidden="1" spans="1:15">
      <c r="A611" s="284">
        <v>2082799</v>
      </c>
      <c r="B611" s="155" t="s">
        <v>575</v>
      </c>
      <c r="C611" s="241"/>
      <c r="D611" s="292">
        <v>0</v>
      </c>
      <c r="E611" s="241"/>
      <c r="F611" s="228"/>
      <c r="G611" s="229"/>
      <c r="H611" s="230"/>
      <c r="I611" s="286">
        <f t="shared" si="114"/>
        <v>0</v>
      </c>
      <c r="J611" s="241"/>
      <c r="K611" s="230"/>
      <c r="M611" s="208">
        <f t="shared" si="109"/>
        <v>0</v>
      </c>
      <c r="N611" s="301"/>
      <c r="O611" s="301"/>
    </row>
    <row r="612" customFormat="1" hidden="1" spans="1:15">
      <c r="A612" s="278">
        <v>20828</v>
      </c>
      <c r="B612" s="307" t="s">
        <v>576</v>
      </c>
      <c r="C612" s="280">
        <f>SUM(C613:C620)</f>
        <v>519</v>
      </c>
      <c r="D612" s="281">
        <v>502</v>
      </c>
      <c r="E612" s="280">
        <f>SUM(E613:E620)</f>
        <v>509</v>
      </c>
      <c r="F612" s="282"/>
      <c r="G612" s="280"/>
      <c r="H612" s="283"/>
      <c r="I612" s="281">
        <f>SUM(I613:I620)</f>
        <v>439</v>
      </c>
      <c r="J612" s="304">
        <f>I612-D612</f>
        <v>-63</v>
      </c>
      <c r="K612" s="283"/>
      <c r="M612">
        <f t="shared" si="109"/>
        <v>0</v>
      </c>
      <c r="N612" s="301"/>
      <c r="O612" s="301"/>
    </row>
    <row r="613" s="208" customFormat="1" hidden="1" spans="1:15">
      <c r="A613" s="284">
        <v>2082801</v>
      </c>
      <c r="B613" s="155" t="s">
        <v>157</v>
      </c>
      <c r="C613" s="241">
        <v>60</v>
      </c>
      <c r="D613" s="292">
        <v>64</v>
      </c>
      <c r="E613" s="241">
        <v>78</v>
      </c>
      <c r="F613" s="228"/>
      <c r="G613" s="229"/>
      <c r="H613" s="230"/>
      <c r="I613" s="286">
        <f t="shared" ref="I613:I617" si="115">M613+P613+Q613</f>
        <v>61</v>
      </c>
      <c r="J613" s="241"/>
      <c r="K613" s="230"/>
      <c r="M613" s="208">
        <f t="shared" si="109"/>
        <v>61</v>
      </c>
      <c r="N613" s="301">
        <v>61</v>
      </c>
      <c r="O613" s="301"/>
    </row>
    <row r="614" s="208" customFormat="1" hidden="1" spans="1:15">
      <c r="A614" s="284">
        <v>2082802</v>
      </c>
      <c r="B614" s="155" t="s">
        <v>158</v>
      </c>
      <c r="C614" s="241">
        <v>17</v>
      </c>
      <c r="D614" s="292">
        <v>17</v>
      </c>
      <c r="E614" s="241">
        <v>13</v>
      </c>
      <c r="F614" s="228"/>
      <c r="G614" s="229"/>
      <c r="H614" s="230"/>
      <c r="I614" s="286">
        <f t="shared" si="115"/>
        <v>0</v>
      </c>
      <c r="J614" s="241"/>
      <c r="K614" s="230"/>
      <c r="M614" s="208">
        <f t="shared" si="109"/>
        <v>0</v>
      </c>
      <c r="N614" s="301"/>
      <c r="O614" s="301"/>
    </row>
    <row r="615" s="208" customFormat="1" hidden="1" spans="1:15">
      <c r="A615" s="284">
        <v>2082803</v>
      </c>
      <c r="B615" s="155" t="s">
        <v>159</v>
      </c>
      <c r="C615" s="241">
        <v>0</v>
      </c>
      <c r="D615" s="292">
        <v>0</v>
      </c>
      <c r="E615" s="241">
        <v>0</v>
      </c>
      <c r="F615" s="228"/>
      <c r="G615" s="229"/>
      <c r="H615" s="230"/>
      <c r="I615" s="286">
        <f t="shared" si="115"/>
        <v>0</v>
      </c>
      <c r="J615" s="241"/>
      <c r="K615" s="230"/>
      <c r="M615" s="208">
        <f t="shared" si="109"/>
        <v>0</v>
      </c>
      <c r="N615" s="301"/>
      <c r="O615" s="301"/>
    </row>
    <row r="616" s="208" customFormat="1" hidden="1" spans="1:15">
      <c r="A616" s="284">
        <v>2082804</v>
      </c>
      <c r="B616" s="155" t="s">
        <v>577</v>
      </c>
      <c r="C616" s="241">
        <v>58</v>
      </c>
      <c r="D616" s="292">
        <v>40</v>
      </c>
      <c r="E616" s="241">
        <v>18</v>
      </c>
      <c r="F616" s="228"/>
      <c r="G616" s="229"/>
      <c r="H616" s="230"/>
      <c r="I616" s="286">
        <f t="shared" si="115"/>
        <v>0</v>
      </c>
      <c r="J616" s="241"/>
      <c r="K616" s="230"/>
      <c r="M616" s="208">
        <f t="shared" si="109"/>
        <v>0</v>
      </c>
      <c r="N616" s="301"/>
      <c r="O616" s="301"/>
    </row>
    <row r="617" s="208" customFormat="1" hidden="1" spans="1:15">
      <c r="A617" s="284">
        <v>2082805</v>
      </c>
      <c r="B617" s="155" t="s">
        <v>578</v>
      </c>
      <c r="C617" s="241">
        <v>0</v>
      </c>
      <c r="D617" s="292">
        <v>0</v>
      </c>
      <c r="E617" s="241">
        <v>0</v>
      </c>
      <c r="F617" s="228"/>
      <c r="G617" s="229"/>
      <c r="H617" s="230"/>
      <c r="I617" s="286">
        <f t="shared" si="115"/>
        <v>0</v>
      </c>
      <c r="J617" s="241"/>
      <c r="K617" s="230"/>
      <c r="M617" s="208">
        <f t="shared" si="109"/>
        <v>0</v>
      </c>
      <c r="N617" s="301"/>
      <c r="O617" s="301"/>
    </row>
    <row r="618" s="208" customFormat="1" hidden="1" spans="1:15">
      <c r="A618" s="284">
        <v>2082806</v>
      </c>
      <c r="B618" s="155" t="s">
        <v>197</v>
      </c>
      <c r="C618" s="241"/>
      <c r="D618" s="292"/>
      <c r="E618" s="241"/>
      <c r="F618" s="228"/>
      <c r="G618" s="229"/>
      <c r="H618" s="230"/>
      <c r="I618" s="286"/>
      <c r="J618" s="241"/>
      <c r="K618" s="230"/>
      <c r="M618" s="208">
        <f t="shared" si="109"/>
        <v>0</v>
      </c>
      <c r="N618" s="301"/>
      <c r="O618" s="301"/>
    </row>
    <row r="619" s="208" customFormat="1" hidden="1" spans="1:15">
      <c r="A619" s="284">
        <v>2082850</v>
      </c>
      <c r="B619" s="155" t="s">
        <v>166</v>
      </c>
      <c r="C619" s="241">
        <v>307</v>
      </c>
      <c r="D619" s="292">
        <v>346</v>
      </c>
      <c r="E619" s="241">
        <v>360</v>
      </c>
      <c r="F619" s="228"/>
      <c r="G619" s="229"/>
      <c r="H619" s="230"/>
      <c r="I619" s="286">
        <f t="shared" ref="I619:I623" si="116">M619+P619+Q619</f>
        <v>0</v>
      </c>
      <c r="J619" s="241"/>
      <c r="K619" s="230"/>
      <c r="M619" s="208">
        <f t="shared" si="109"/>
        <v>0</v>
      </c>
      <c r="N619" s="301"/>
      <c r="O619" s="301"/>
    </row>
    <row r="620" s="208" customFormat="1" hidden="1" spans="1:15">
      <c r="A620" s="284">
        <v>2082899</v>
      </c>
      <c r="B620" s="155" t="s">
        <v>579</v>
      </c>
      <c r="C620" s="241">
        <v>77</v>
      </c>
      <c r="D620" s="292">
        <v>35</v>
      </c>
      <c r="E620" s="241">
        <v>40</v>
      </c>
      <c r="F620" s="228"/>
      <c r="G620" s="229"/>
      <c r="H620" s="230"/>
      <c r="I620" s="286">
        <f t="shared" si="116"/>
        <v>378</v>
      </c>
      <c r="J620" s="241"/>
      <c r="K620" s="230"/>
      <c r="M620" s="208">
        <f t="shared" si="109"/>
        <v>378</v>
      </c>
      <c r="N620" s="301">
        <v>378</v>
      </c>
      <c r="O620" s="301"/>
    </row>
    <row r="621" customFormat="1" hidden="1" spans="1:15">
      <c r="A621" s="278">
        <v>20830</v>
      </c>
      <c r="B621" s="307" t="s">
        <v>580</v>
      </c>
      <c r="C621" s="280">
        <f>SUM(C622:C623)</f>
        <v>684</v>
      </c>
      <c r="D621" s="281">
        <v>345</v>
      </c>
      <c r="E621" s="280">
        <f>SUM(E622:E623)</f>
        <v>746</v>
      </c>
      <c r="F621" s="282"/>
      <c r="G621" s="280">
        <f t="shared" ref="G621:G627" si="117">E621-C621</f>
        <v>62</v>
      </c>
      <c r="H621" s="283">
        <f t="shared" ref="H621:H627" si="118">(E621/C621-1)*100</f>
        <v>9.06432748538011</v>
      </c>
      <c r="I621" s="281">
        <f>SUM(I622:I623)</f>
        <v>1271</v>
      </c>
      <c r="J621" s="304">
        <f t="shared" ref="J621:J627" si="119">I621-D621</f>
        <v>926</v>
      </c>
      <c r="K621" s="283"/>
      <c r="M621">
        <f t="shared" si="109"/>
        <v>0</v>
      </c>
      <c r="N621" s="301"/>
      <c r="O621" s="301"/>
    </row>
    <row r="622" customFormat="1" hidden="1" spans="1:15">
      <c r="A622" s="284">
        <v>2083001</v>
      </c>
      <c r="B622" s="169" t="s">
        <v>581</v>
      </c>
      <c r="C622" s="241">
        <v>78</v>
      </c>
      <c r="D622" s="286">
        <v>114</v>
      </c>
      <c r="E622" s="241">
        <v>67</v>
      </c>
      <c r="F622" s="228"/>
      <c r="G622" s="229"/>
      <c r="H622" s="230"/>
      <c r="I622" s="286">
        <f t="shared" si="116"/>
        <v>1068</v>
      </c>
      <c r="J622" s="241"/>
      <c r="K622" s="230"/>
      <c r="M622">
        <f t="shared" si="109"/>
        <v>1068</v>
      </c>
      <c r="N622" s="301">
        <v>1068</v>
      </c>
      <c r="O622" s="301"/>
    </row>
    <row r="623" customFormat="1" hidden="1" spans="1:17">
      <c r="A623" s="284">
        <v>2083099</v>
      </c>
      <c r="B623" s="169" t="s">
        <v>582</v>
      </c>
      <c r="C623" s="241">
        <v>606</v>
      </c>
      <c r="D623" s="286">
        <v>231</v>
      </c>
      <c r="E623" s="241">
        <v>679</v>
      </c>
      <c r="F623" s="228"/>
      <c r="G623" s="229"/>
      <c r="H623" s="230"/>
      <c r="I623" s="286">
        <f t="shared" si="116"/>
        <v>203</v>
      </c>
      <c r="J623" s="241"/>
      <c r="K623" s="230"/>
      <c r="M623">
        <f t="shared" si="109"/>
        <v>148</v>
      </c>
      <c r="N623" s="301">
        <v>148</v>
      </c>
      <c r="O623" s="301"/>
      <c r="Q623">
        <v>55</v>
      </c>
    </row>
    <row r="624" customFormat="1" hidden="1" spans="1:15">
      <c r="A624" s="278">
        <v>20899</v>
      </c>
      <c r="B624" s="307" t="s">
        <v>583</v>
      </c>
      <c r="C624" s="280">
        <f>SUM(C625)</f>
        <v>429</v>
      </c>
      <c r="D624" s="281">
        <v>5480</v>
      </c>
      <c r="E624" s="280">
        <f>SUM(E625)</f>
        <v>576</v>
      </c>
      <c r="F624" s="282"/>
      <c r="G624" s="280">
        <f t="shared" si="117"/>
        <v>147</v>
      </c>
      <c r="H624" s="283">
        <f t="shared" si="118"/>
        <v>34.2657342657343</v>
      </c>
      <c r="I624" s="281">
        <f>SUM(I625)</f>
        <v>781</v>
      </c>
      <c r="J624" s="304">
        <f t="shared" si="119"/>
        <v>-4699</v>
      </c>
      <c r="K624" s="283"/>
      <c r="M624">
        <f t="shared" si="109"/>
        <v>0</v>
      </c>
      <c r="N624" s="301"/>
      <c r="O624" s="301"/>
    </row>
    <row r="625" customFormat="1" hidden="1" spans="1:17">
      <c r="A625" s="284">
        <v>2089999</v>
      </c>
      <c r="B625" s="169" t="s">
        <v>584</v>
      </c>
      <c r="C625" s="241">
        <v>429</v>
      </c>
      <c r="D625" s="286">
        <v>5480</v>
      </c>
      <c r="E625" s="241">
        <v>576</v>
      </c>
      <c r="F625" s="228"/>
      <c r="G625" s="229"/>
      <c r="H625" s="230"/>
      <c r="I625" s="286">
        <f t="shared" ref="I625:I631" si="120">M625+P625+Q625</f>
        <v>781</v>
      </c>
      <c r="J625" s="241"/>
      <c r="K625" s="230"/>
      <c r="M625">
        <f t="shared" si="109"/>
        <v>672</v>
      </c>
      <c r="N625" s="301">
        <v>672</v>
      </c>
      <c r="O625" s="301"/>
      <c r="Q625">
        <v>109</v>
      </c>
    </row>
    <row r="626" s="208" customFormat="1" spans="1:15">
      <c r="A626" s="273">
        <v>210</v>
      </c>
      <c r="B626" s="274" t="s">
        <v>585</v>
      </c>
      <c r="C626" s="275">
        <f>C627+C632+C645+C649+C690+C661+C665+C670+C674+C678+C681+C688+C693</f>
        <v>21548</v>
      </c>
      <c r="D626" s="302">
        <v>22887</v>
      </c>
      <c r="E626" s="275">
        <f>E627+E632+E645+E649+E690+E661+E665+E670+E674+E678+E681+E688+E693</f>
        <v>25607</v>
      </c>
      <c r="F626" s="276">
        <f>E626/D626*100</f>
        <v>111.884475903351</v>
      </c>
      <c r="G626" s="275">
        <f t="shared" si="117"/>
        <v>4059</v>
      </c>
      <c r="H626" s="277">
        <f t="shared" si="118"/>
        <v>18.8370150361983</v>
      </c>
      <c r="I626" s="302">
        <f>I627+I632+I645+I649+I690+I661+I665+I670+I674+I678+I681+I688+I693</f>
        <v>28204</v>
      </c>
      <c r="J626" s="303">
        <f t="shared" si="119"/>
        <v>5317</v>
      </c>
      <c r="K626" s="277">
        <f>(I626/D626-1)*100</f>
        <v>23.2315288154848</v>
      </c>
      <c r="M626" s="208">
        <f t="shared" si="109"/>
        <v>0</v>
      </c>
      <c r="N626" s="301"/>
      <c r="O626" s="301"/>
    </row>
    <row r="627" customFormat="1" hidden="1" spans="1:15">
      <c r="A627" s="278">
        <v>21001</v>
      </c>
      <c r="B627" s="307" t="s">
        <v>586</v>
      </c>
      <c r="C627" s="280">
        <f>SUM(C628:C631)</f>
        <v>851</v>
      </c>
      <c r="D627" s="281">
        <v>574</v>
      </c>
      <c r="E627" s="280">
        <f>SUM(E628:E631)</f>
        <v>534</v>
      </c>
      <c r="F627" s="282">
        <f>E627/D627*100</f>
        <v>93.0313588850174</v>
      </c>
      <c r="G627" s="280">
        <f t="shared" si="117"/>
        <v>-317</v>
      </c>
      <c r="H627" s="283">
        <f t="shared" si="118"/>
        <v>-37.2502937720329</v>
      </c>
      <c r="I627" s="281">
        <f>SUM(I628:I631)</f>
        <v>358</v>
      </c>
      <c r="J627" s="304">
        <f t="shared" si="119"/>
        <v>-216</v>
      </c>
      <c r="K627" s="283">
        <f>(I627/D627-1)*100</f>
        <v>-37.6306620209059</v>
      </c>
      <c r="M627">
        <f t="shared" si="109"/>
        <v>0</v>
      </c>
      <c r="N627" s="301"/>
      <c r="O627" s="301"/>
    </row>
    <row r="628" customFormat="1" hidden="1" spans="1:15">
      <c r="A628" s="284">
        <v>2100101</v>
      </c>
      <c r="B628" s="169" t="s">
        <v>157</v>
      </c>
      <c r="C628" s="241">
        <v>298</v>
      </c>
      <c r="D628" s="292">
        <v>344</v>
      </c>
      <c r="E628" s="241">
        <v>367</v>
      </c>
      <c r="F628" s="228"/>
      <c r="G628" s="229"/>
      <c r="H628" s="230"/>
      <c r="I628" s="286">
        <f t="shared" si="120"/>
        <v>351</v>
      </c>
      <c r="J628" s="241"/>
      <c r="K628" s="230"/>
      <c r="M628">
        <f t="shared" si="109"/>
        <v>351</v>
      </c>
      <c r="N628" s="301">
        <v>351</v>
      </c>
      <c r="O628" s="301"/>
    </row>
    <row r="629" customFormat="1" hidden="1" spans="1:15">
      <c r="A629" s="284">
        <v>2100102</v>
      </c>
      <c r="B629" s="169" t="s">
        <v>158</v>
      </c>
      <c r="C629" s="241">
        <v>15</v>
      </c>
      <c r="D629" s="292">
        <v>0</v>
      </c>
      <c r="E629" s="241">
        <v>15</v>
      </c>
      <c r="F629" s="228"/>
      <c r="G629" s="229"/>
      <c r="H629" s="230"/>
      <c r="I629" s="286">
        <f t="shared" si="120"/>
        <v>0</v>
      </c>
      <c r="J629" s="241"/>
      <c r="K629" s="230"/>
      <c r="M629">
        <f t="shared" si="109"/>
        <v>0</v>
      </c>
      <c r="N629" s="301"/>
      <c r="O629" s="301"/>
    </row>
    <row r="630" customFormat="1" hidden="1" spans="1:15">
      <c r="A630" s="284">
        <v>2100103</v>
      </c>
      <c r="B630" s="169" t="s">
        <v>159</v>
      </c>
      <c r="C630" s="241">
        <v>0</v>
      </c>
      <c r="D630" s="292">
        <v>0</v>
      </c>
      <c r="E630" s="241">
        <v>0</v>
      </c>
      <c r="F630" s="228"/>
      <c r="G630" s="241"/>
      <c r="H630" s="230"/>
      <c r="I630" s="286">
        <f t="shared" si="120"/>
        <v>0</v>
      </c>
      <c r="J630" s="241"/>
      <c r="K630" s="230"/>
      <c r="M630">
        <f t="shared" si="109"/>
        <v>0</v>
      </c>
      <c r="N630" s="301"/>
      <c r="O630" s="301"/>
    </row>
    <row r="631" customFormat="1" hidden="1" spans="1:15">
      <c r="A631" s="284">
        <v>2100199</v>
      </c>
      <c r="B631" s="169" t="s">
        <v>587</v>
      </c>
      <c r="C631" s="241">
        <v>538</v>
      </c>
      <c r="D631" s="292">
        <v>230</v>
      </c>
      <c r="E631" s="241">
        <v>152</v>
      </c>
      <c r="F631" s="228"/>
      <c r="G631" s="229"/>
      <c r="H631" s="230"/>
      <c r="I631" s="286">
        <f t="shared" si="120"/>
        <v>7</v>
      </c>
      <c r="J631" s="241"/>
      <c r="K631" s="230"/>
      <c r="M631">
        <f t="shared" si="109"/>
        <v>7</v>
      </c>
      <c r="N631" s="301">
        <v>7</v>
      </c>
      <c r="O631" s="301"/>
    </row>
    <row r="632" customFormat="1" hidden="1" spans="1:15">
      <c r="A632" s="278">
        <v>21002</v>
      </c>
      <c r="B632" s="307" t="s">
        <v>588</v>
      </c>
      <c r="C632" s="280">
        <f>SUM(C633:C644)</f>
        <v>1900</v>
      </c>
      <c r="D632" s="281">
        <v>2205</v>
      </c>
      <c r="E632" s="280">
        <f>SUM(E633:E644)</f>
        <v>1709</v>
      </c>
      <c r="F632" s="282">
        <f>E632/D632*100</f>
        <v>77.5056689342404</v>
      </c>
      <c r="G632" s="280">
        <f>E632-C632</f>
        <v>-191</v>
      </c>
      <c r="H632" s="283">
        <f>(E632/C632-1)*100</f>
        <v>-10.0526315789474</v>
      </c>
      <c r="I632" s="281">
        <f>SUM(I633:I644)</f>
        <v>2334</v>
      </c>
      <c r="J632" s="304">
        <f>I632-D632</f>
        <v>129</v>
      </c>
      <c r="K632" s="283">
        <f>(I632/D632-1)*100</f>
        <v>5.85034013605443</v>
      </c>
      <c r="M632">
        <f t="shared" si="109"/>
        <v>0</v>
      </c>
      <c r="N632" s="301"/>
      <c r="O632" s="301"/>
    </row>
    <row r="633" customFormat="1" hidden="1" spans="1:16">
      <c r="A633" s="284">
        <v>2100201</v>
      </c>
      <c r="B633" s="169" t="s">
        <v>589</v>
      </c>
      <c r="C633" s="241">
        <v>970</v>
      </c>
      <c r="D633" s="292">
        <v>891</v>
      </c>
      <c r="E633" s="241">
        <v>802</v>
      </c>
      <c r="F633" s="228"/>
      <c r="G633" s="229"/>
      <c r="H633" s="230"/>
      <c r="I633" s="286">
        <f t="shared" ref="I633:I644" si="121">M633+P633+Q633</f>
        <v>927</v>
      </c>
      <c r="J633" s="241"/>
      <c r="K633" s="230"/>
      <c r="M633">
        <f t="shared" si="109"/>
        <v>781</v>
      </c>
      <c r="N633" s="301">
        <v>781</v>
      </c>
      <c r="O633" s="301"/>
      <c r="P633">
        <v>146</v>
      </c>
    </row>
    <row r="634" customFormat="1" hidden="1" spans="1:15">
      <c r="A634" s="284">
        <v>2100202</v>
      </c>
      <c r="B634" s="169" t="s">
        <v>590</v>
      </c>
      <c r="C634" s="241">
        <v>467</v>
      </c>
      <c r="D634" s="292">
        <v>586</v>
      </c>
      <c r="E634" s="241">
        <v>408</v>
      </c>
      <c r="F634" s="228"/>
      <c r="G634" s="229"/>
      <c r="H634" s="230"/>
      <c r="I634" s="286">
        <f t="shared" si="121"/>
        <v>454</v>
      </c>
      <c r="J634" s="241"/>
      <c r="K634" s="230"/>
      <c r="M634">
        <f t="shared" si="109"/>
        <v>454</v>
      </c>
      <c r="N634" s="301">
        <v>454</v>
      </c>
      <c r="O634" s="301"/>
    </row>
    <row r="635" customFormat="1" hidden="1" spans="1:15">
      <c r="A635" s="284">
        <v>2100203</v>
      </c>
      <c r="B635" s="169" t="s">
        <v>591</v>
      </c>
      <c r="C635" s="241"/>
      <c r="D635" s="291">
        <v>0</v>
      </c>
      <c r="E635" s="241">
        <v>0</v>
      </c>
      <c r="F635" s="228"/>
      <c r="G635" s="229"/>
      <c r="H635" s="230"/>
      <c r="I635" s="286">
        <f t="shared" si="121"/>
        <v>0</v>
      </c>
      <c r="J635" s="241"/>
      <c r="K635" s="230"/>
      <c r="M635">
        <f t="shared" si="109"/>
        <v>0</v>
      </c>
      <c r="N635" s="301"/>
      <c r="O635" s="301"/>
    </row>
    <row r="636" customFormat="1" hidden="1" spans="1:15">
      <c r="A636" s="284">
        <v>2100204</v>
      </c>
      <c r="B636" s="169" t="s">
        <v>592</v>
      </c>
      <c r="C636" s="241"/>
      <c r="D636" s="291">
        <v>0</v>
      </c>
      <c r="E636" s="241">
        <v>0</v>
      </c>
      <c r="F636" s="228"/>
      <c r="G636" s="229"/>
      <c r="H636" s="230"/>
      <c r="I636" s="286">
        <f t="shared" si="121"/>
        <v>0</v>
      </c>
      <c r="J636" s="241"/>
      <c r="K636" s="230"/>
      <c r="M636">
        <f t="shared" si="109"/>
        <v>0</v>
      </c>
      <c r="N636" s="301"/>
      <c r="O636" s="301"/>
    </row>
    <row r="637" customFormat="1" hidden="1" spans="1:15">
      <c r="A637" s="284">
        <v>2100205</v>
      </c>
      <c r="B637" s="169" t="s">
        <v>593</v>
      </c>
      <c r="C637" s="241"/>
      <c r="D637" s="291">
        <v>0</v>
      </c>
      <c r="E637" s="241">
        <v>0</v>
      </c>
      <c r="F637" s="228"/>
      <c r="G637" s="229"/>
      <c r="H637" s="230"/>
      <c r="I637" s="286">
        <f t="shared" si="121"/>
        <v>0</v>
      </c>
      <c r="J637" s="241"/>
      <c r="K637" s="230"/>
      <c r="M637">
        <f t="shared" si="109"/>
        <v>0</v>
      </c>
      <c r="N637" s="301"/>
      <c r="O637" s="301"/>
    </row>
    <row r="638" customFormat="1" hidden="1" spans="1:15">
      <c r="A638" s="284">
        <v>2100206</v>
      </c>
      <c r="B638" s="169" t="s">
        <v>594</v>
      </c>
      <c r="C638" s="241">
        <v>463</v>
      </c>
      <c r="D638" s="291">
        <v>728</v>
      </c>
      <c r="E638" s="241">
        <v>499</v>
      </c>
      <c r="F638" s="228"/>
      <c r="G638" s="229"/>
      <c r="H638" s="230"/>
      <c r="I638" s="286">
        <f t="shared" si="121"/>
        <v>520</v>
      </c>
      <c r="J638" s="241"/>
      <c r="K638" s="230"/>
      <c r="M638">
        <f t="shared" si="109"/>
        <v>520</v>
      </c>
      <c r="N638" s="301">
        <v>520</v>
      </c>
      <c r="O638" s="301"/>
    </row>
    <row r="639" customFormat="1" hidden="1" spans="1:15">
      <c r="A639" s="284">
        <v>2100207</v>
      </c>
      <c r="B639" s="169" t="s">
        <v>595</v>
      </c>
      <c r="C639" s="241"/>
      <c r="D639" s="292">
        <v>0</v>
      </c>
      <c r="E639" s="241"/>
      <c r="F639" s="228"/>
      <c r="G639" s="229"/>
      <c r="H639" s="230"/>
      <c r="I639" s="286">
        <f t="shared" si="121"/>
        <v>0</v>
      </c>
      <c r="J639" s="241"/>
      <c r="K639" s="230"/>
      <c r="M639">
        <f t="shared" si="109"/>
        <v>0</v>
      </c>
      <c r="N639" s="301"/>
      <c r="O639" s="301"/>
    </row>
    <row r="640" customFormat="1" hidden="1" spans="1:15">
      <c r="A640" s="284">
        <v>2100208</v>
      </c>
      <c r="B640" s="169" t="s">
        <v>596</v>
      </c>
      <c r="C640" s="241"/>
      <c r="D640" s="292">
        <v>0</v>
      </c>
      <c r="E640" s="241"/>
      <c r="F640" s="228"/>
      <c r="G640" s="229"/>
      <c r="H640" s="230"/>
      <c r="I640" s="286">
        <f t="shared" si="121"/>
        <v>0</v>
      </c>
      <c r="J640" s="241"/>
      <c r="K640" s="230"/>
      <c r="M640">
        <f t="shared" si="109"/>
        <v>0</v>
      </c>
      <c r="N640" s="301"/>
      <c r="O640" s="301"/>
    </row>
    <row r="641" customFormat="1" hidden="1" spans="1:15">
      <c r="A641" s="284">
        <v>2100209</v>
      </c>
      <c r="B641" s="169" t="s">
        <v>597</v>
      </c>
      <c r="C641" s="241"/>
      <c r="D641" s="292">
        <v>0</v>
      </c>
      <c r="E641" s="241"/>
      <c r="F641" s="228"/>
      <c r="G641" s="229"/>
      <c r="H641" s="230"/>
      <c r="I641" s="286">
        <f t="shared" si="121"/>
        <v>0</v>
      </c>
      <c r="J641" s="241"/>
      <c r="K641" s="230"/>
      <c r="M641">
        <f t="shared" si="109"/>
        <v>0</v>
      </c>
      <c r="N641" s="301"/>
      <c r="O641" s="301"/>
    </row>
    <row r="642" customFormat="1" hidden="1" spans="1:15">
      <c r="A642" s="284">
        <v>2100210</v>
      </c>
      <c r="B642" s="169" t="s">
        <v>598</v>
      </c>
      <c r="C642" s="241"/>
      <c r="D642" s="292">
        <v>0</v>
      </c>
      <c r="E642" s="241"/>
      <c r="F642" s="228"/>
      <c r="G642" s="229"/>
      <c r="H642" s="230"/>
      <c r="I642" s="286">
        <f t="shared" si="121"/>
        <v>0</v>
      </c>
      <c r="J642" s="241"/>
      <c r="K642" s="230"/>
      <c r="M642">
        <f t="shared" si="109"/>
        <v>0</v>
      </c>
      <c r="N642" s="301"/>
      <c r="O642" s="301"/>
    </row>
    <row r="643" customFormat="1" hidden="1" spans="1:15">
      <c r="A643" s="284">
        <v>2100211</v>
      </c>
      <c r="B643" s="169" t="s">
        <v>599</v>
      </c>
      <c r="C643" s="289"/>
      <c r="D643" s="292">
        <v>0</v>
      </c>
      <c r="E643" s="289"/>
      <c r="F643" s="228"/>
      <c r="G643" s="229"/>
      <c r="H643" s="230"/>
      <c r="I643" s="286">
        <f t="shared" si="121"/>
        <v>0</v>
      </c>
      <c r="J643" s="241"/>
      <c r="K643" s="230"/>
      <c r="M643">
        <f t="shared" si="109"/>
        <v>0</v>
      </c>
      <c r="N643" s="301"/>
      <c r="O643" s="301"/>
    </row>
    <row r="644" customFormat="1" hidden="1" spans="1:17">
      <c r="A644" s="284">
        <v>2100299</v>
      </c>
      <c r="B644" s="169" t="s">
        <v>600</v>
      </c>
      <c r="C644" s="241"/>
      <c r="D644" s="292">
        <v>0</v>
      </c>
      <c r="E644" s="241"/>
      <c r="F644" s="228"/>
      <c r="G644" s="229"/>
      <c r="H644" s="230"/>
      <c r="I644" s="286">
        <f t="shared" si="121"/>
        <v>433</v>
      </c>
      <c r="J644" s="241"/>
      <c r="K644" s="230"/>
      <c r="M644">
        <f t="shared" si="109"/>
        <v>0</v>
      </c>
      <c r="N644" s="301"/>
      <c r="O644" s="301"/>
      <c r="P644">
        <v>262</v>
      </c>
      <c r="Q644">
        <v>171</v>
      </c>
    </row>
    <row r="645" customFormat="1" hidden="1" spans="1:15">
      <c r="A645" s="278">
        <v>21003</v>
      </c>
      <c r="B645" s="307" t="s">
        <v>601</v>
      </c>
      <c r="C645" s="280">
        <f>SUM(C646:C648)</f>
        <v>3605</v>
      </c>
      <c r="D645" s="281">
        <v>3662</v>
      </c>
      <c r="E645" s="280">
        <f>SUM(E646:E648)</f>
        <v>4316</v>
      </c>
      <c r="F645" s="282">
        <f>E645/D645*100</f>
        <v>117.859093391589</v>
      </c>
      <c r="G645" s="280">
        <f>E645-C645</f>
        <v>711</v>
      </c>
      <c r="H645" s="283">
        <f>(E645/C645-1)*100</f>
        <v>19.7226074895978</v>
      </c>
      <c r="I645" s="281">
        <f>SUM(I646:I648)</f>
        <v>3822</v>
      </c>
      <c r="J645" s="304">
        <f>I645-D645</f>
        <v>160</v>
      </c>
      <c r="K645" s="283">
        <f>(I645/D645-1)*100</f>
        <v>4.36919716002184</v>
      </c>
      <c r="M645">
        <f t="shared" si="109"/>
        <v>0</v>
      </c>
      <c r="N645" s="301"/>
      <c r="O645" s="301"/>
    </row>
    <row r="646" customFormat="1" hidden="1" spans="1:15">
      <c r="A646" s="284">
        <v>2100301</v>
      </c>
      <c r="B646" s="169" t="s">
        <v>602</v>
      </c>
      <c r="C646" s="241"/>
      <c r="D646" s="291">
        <v>0</v>
      </c>
      <c r="E646" s="241"/>
      <c r="F646" s="228"/>
      <c r="G646" s="229"/>
      <c r="H646" s="230"/>
      <c r="I646" s="286">
        <f t="shared" ref="I646:I648" si="122">M646+P646+Q646</f>
        <v>177</v>
      </c>
      <c r="J646" s="241"/>
      <c r="K646" s="230"/>
      <c r="M646">
        <f t="shared" ref="M646:M709" si="123">N646+O646</f>
        <v>177</v>
      </c>
      <c r="N646" s="301">
        <v>177</v>
      </c>
      <c r="O646" s="301"/>
    </row>
    <row r="647" customFormat="1" hidden="1" spans="1:17">
      <c r="A647" s="284">
        <v>2100302</v>
      </c>
      <c r="B647" s="169" t="s">
        <v>603</v>
      </c>
      <c r="C647" s="241">
        <v>2725</v>
      </c>
      <c r="D647" s="286">
        <v>2659</v>
      </c>
      <c r="E647" s="241">
        <v>2984</v>
      </c>
      <c r="F647" s="228"/>
      <c r="G647" s="229"/>
      <c r="H647" s="230"/>
      <c r="I647" s="286">
        <f t="shared" si="122"/>
        <v>2942</v>
      </c>
      <c r="J647" s="241">
        <v>0</v>
      </c>
      <c r="K647" s="230">
        <v>0</v>
      </c>
      <c r="M647">
        <f t="shared" si="123"/>
        <v>2654</v>
      </c>
      <c r="N647" s="301">
        <v>2654</v>
      </c>
      <c r="O647" s="301"/>
      <c r="P647">
        <v>263</v>
      </c>
      <c r="Q647">
        <v>25</v>
      </c>
    </row>
    <row r="648" customFormat="1" hidden="1" spans="1:17">
      <c r="A648" s="284">
        <v>2100399</v>
      </c>
      <c r="B648" s="169" t="s">
        <v>604</v>
      </c>
      <c r="C648" s="241">
        <v>880</v>
      </c>
      <c r="D648" s="286">
        <v>1003</v>
      </c>
      <c r="E648" s="241">
        <v>1332</v>
      </c>
      <c r="F648" s="228"/>
      <c r="G648" s="229"/>
      <c r="H648" s="230"/>
      <c r="I648" s="286">
        <f t="shared" si="122"/>
        <v>703</v>
      </c>
      <c r="J648" s="241">
        <v>0</v>
      </c>
      <c r="K648" s="230">
        <v>0</v>
      </c>
      <c r="M648">
        <f t="shared" si="123"/>
        <v>0</v>
      </c>
      <c r="N648" s="301"/>
      <c r="O648" s="301"/>
      <c r="P648">
        <v>553</v>
      </c>
      <c r="Q648">
        <v>150</v>
      </c>
    </row>
    <row r="649" customFormat="1" hidden="1" spans="1:15">
      <c r="A649" s="278">
        <v>21004</v>
      </c>
      <c r="B649" s="307" t="s">
        <v>605</v>
      </c>
      <c r="C649" s="280">
        <f>SUM(C650:C660)</f>
        <v>3944</v>
      </c>
      <c r="D649" s="281">
        <v>2824</v>
      </c>
      <c r="E649" s="280">
        <f>SUM(E650:E660)</f>
        <v>5762</v>
      </c>
      <c r="F649" s="282">
        <f>E649/D649*100</f>
        <v>204.036827195467</v>
      </c>
      <c r="G649" s="280">
        <f>E649-C649</f>
        <v>1818</v>
      </c>
      <c r="H649" s="283">
        <f>(E649/C649-1)*100</f>
        <v>46.0953346855984</v>
      </c>
      <c r="I649" s="281">
        <f>SUM(I650:I660)</f>
        <v>7143</v>
      </c>
      <c r="J649" s="304">
        <f>I649-D649</f>
        <v>4319</v>
      </c>
      <c r="K649" s="283">
        <f>(I649/D649-1)*100</f>
        <v>152.939093484419</v>
      </c>
      <c r="M649">
        <f t="shared" si="123"/>
        <v>0</v>
      </c>
      <c r="N649" s="301"/>
      <c r="O649" s="301"/>
    </row>
    <row r="650" customFormat="1" hidden="1" spans="1:17">
      <c r="A650" s="284">
        <v>2100401</v>
      </c>
      <c r="B650" s="169" t="s">
        <v>606</v>
      </c>
      <c r="C650" s="241">
        <v>510</v>
      </c>
      <c r="D650" s="292">
        <v>596</v>
      </c>
      <c r="E650" s="241">
        <v>580</v>
      </c>
      <c r="F650" s="228"/>
      <c r="G650" s="229"/>
      <c r="H650" s="230"/>
      <c r="I650" s="286">
        <f t="shared" ref="I650:I660" si="124">M650+P650+Q650</f>
        <v>2135</v>
      </c>
      <c r="J650" s="241"/>
      <c r="K650" s="230"/>
      <c r="M650">
        <f t="shared" si="123"/>
        <v>603</v>
      </c>
      <c r="N650" s="301">
        <v>603</v>
      </c>
      <c r="O650" s="301"/>
      <c r="Q650">
        <v>1532</v>
      </c>
    </row>
    <row r="651" customFormat="1" hidden="1" spans="1:17">
      <c r="A651" s="284">
        <v>2100402</v>
      </c>
      <c r="B651" s="169" t="s">
        <v>607</v>
      </c>
      <c r="C651" s="241">
        <v>164</v>
      </c>
      <c r="D651" s="292">
        <v>199</v>
      </c>
      <c r="E651" s="241">
        <v>248</v>
      </c>
      <c r="F651" s="228"/>
      <c r="G651" s="229"/>
      <c r="H651" s="230"/>
      <c r="I651" s="286">
        <f t="shared" si="124"/>
        <v>260</v>
      </c>
      <c r="J651" s="241"/>
      <c r="K651" s="230"/>
      <c r="M651">
        <f t="shared" si="123"/>
        <v>215</v>
      </c>
      <c r="N651" s="301">
        <v>215</v>
      </c>
      <c r="O651" s="301"/>
      <c r="Q651">
        <v>45</v>
      </c>
    </row>
    <row r="652" customFormat="1" hidden="1" spans="1:15">
      <c r="A652" s="284">
        <v>2100403</v>
      </c>
      <c r="B652" s="169" t="s">
        <v>608</v>
      </c>
      <c r="C652" s="241">
        <v>11</v>
      </c>
      <c r="D652" s="292">
        <v>0</v>
      </c>
      <c r="E652" s="241">
        <v>0</v>
      </c>
      <c r="F652" s="228"/>
      <c r="G652" s="229"/>
      <c r="H652" s="230"/>
      <c r="I652" s="286">
        <f t="shared" si="124"/>
        <v>0</v>
      </c>
      <c r="J652" s="241"/>
      <c r="K652" s="230"/>
      <c r="M652">
        <f t="shared" si="123"/>
        <v>0</v>
      </c>
      <c r="N652" s="301"/>
      <c r="O652" s="301"/>
    </row>
    <row r="653" customFormat="1" hidden="1" spans="1:15">
      <c r="A653" s="284">
        <v>2100404</v>
      </c>
      <c r="B653" s="169" t="s">
        <v>609</v>
      </c>
      <c r="C653" s="241"/>
      <c r="D653" s="292">
        <v>0</v>
      </c>
      <c r="E653" s="241">
        <v>0</v>
      </c>
      <c r="F653" s="228"/>
      <c r="G653" s="229"/>
      <c r="H653" s="230"/>
      <c r="I653" s="286">
        <f t="shared" si="124"/>
        <v>0</v>
      </c>
      <c r="J653" s="241"/>
      <c r="K653" s="230"/>
      <c r="M653">
        <f t="shared" si="123"/>
        <v>0</v>
      </c>
      <c r="N653" s="301"/>
      <c r="O653" s="301"/>
    </row>
    <row r="654" customFormat="1" hidden="1" spans="1:15">
      <c r="A654" s="284">
        <v>2100405</v>
      </c>
      <c r="B654" s="169" t="s">
        <v>610</v>
      </c>
      <c r="C654" s="241"/>
      <c r="D654" s="292">
        <v>0</v>
      </c>
      <c r="E654" s="241">
        <v>0</v>
      </c>
      <c r="F654" s="228"/>
      <c r="G654" s="229"/>
      <c r="H654" s="230"/>
      <c r="I654" s="286">
        <f t="shared" si="124"/>
        <v>0</v>
      </c>
      <c r="J654" s="241"/>
      <c r="K654" s="230"/>
      <c r="M654">
        <f t="shared" si="123"/>
        <v>0</v>
      </c>
      <c r="N654" s="301"/>
      <c r="O654" s="301"/>
    </row>
    <row r="655" customFormat="1" hidden="1" spans="1:15">
      <c r="A655" s="284">
        <v>2100406</v>
      </c>
      <c r="B655" s="169" t="s">
        <v>611</v>
      </c>
      <c r="C655" s="241"/>
      <c r="D655" s="292">
        <v>0</v>
      </c>
      <c r="E655" s="241">
        <v>0</v>
      </c>
      <c r="F655" s="228"/>
      <c r="G655" s="229"/>
      <c r="H655" s="230"/>
      <c r="I655" s="286">
        <f t="shared" si="124"/>
        <v>0</v>
      </c>
      <c r="J655" s="241"/>
      <c r="K655" s="230"/>
      <c r="M655">
        <f t="shared" si="123"/>
        <v>0</v>
      </c>
      <c r="N655" s="301"/>
      <c r="O655" s="301"/>
    </row>
    <row r="656" customFormat="1" hidden="1" spans="1:15">
      <c r="A656" s="284">
        <v>2100407</v>
      </c>
      <c r="B656" s="169" t="s">
        <v>612</v>
      </c>
      <c r="C656" s="241"/>
      <c r="D656" s="292">
        <v>0</v>
      </c>
      <c r="E656" s="241">
        <v>0</v>
      </c>
      <c r="F656" s="228"/>
      <c r="G656" s="229"/>
      <c r="H656" s="230"/>
      <c r="I656" s="286">
        <f t="shared" si="124"/>
        <v>0</v>
      </c>
      <c r="J656" s="241"/>
      <c r="K656" s="230"/>
      <c r="M656">
        <f t="shared" si="123"/>
        <v>0</v>
      </c>
      <c r="N656" s="301"/>
      <c r="O656" s="301"/>
    </row>
    <row r="657" customFormat="1" hidden="1" spans="1:17">
      <c r="A657" s="284">
        <v>2100408</v>
      </c>
      <c r="B657" s="169" t="s">
        <v>613</v>
      </c>
      <c r="C657" s="241">
        <v>2591</v>
      </c>
      <c r="D657" s="292">
        <v>1034</v>
      </c>
      <c r="E657" s="241">
        <v>2693</v>
      </c>
      <c r="F657" s="228"/>
      <c r="G657" s="229"/>
      <c r="H657" s="230"/>
      <c r="I657" s="286">
        <f t="shared" si="124"/>
        <v>3422</v>
      </c>
      <c r="J657" s="241"/>
      <c r="K657" s="230"/>
      <c r="M657">
        <f t="shared" si="123"/>
        <v>389</v>
      </c>
      <c r="N657" s="301">
        <v>389</v>
      </c>
      <c r="O657" s="301"/>
      <c r="P657">
        <v>2322</v>
      </c>
      <c r="Q657">
        <v>711</v>
      </c>
    </row>
    <row r="658" customFormat="1" hidden="1" spans="1:17">
      <c r="A658" s="284">
        <v>2100409</v>
      </c>
      <c r="B658" s="169" t="s">
        <v>614</v>
      </c>
      <c r="C658" s="241">
        <v>280</v>
      </c>
      <c r="D658" s="292">
        <v>597</v>
      </c>
      <c r="E658" s="241">
        <v>382</v>
      </c>
      <c r="F658" s="228"/>
      <c r="G658" s="229"/>
      <c r="H658" s="230"/>
      <c r="I658" s="286">
        <f t="shared" si="124"/>
        <v>621</v>
      </c>
      <c r="J658" s="241"/>
      <c r="K658" s="230"/>
      <c r="M658">
        <f t="shared" si="123"/>
        <v>13</v>
      </c>
      <c r="N658" s="301">
        <v>13</v>
      </c>
      <c r="O658" s="301"/>
      <c r="P658">
        <v>447</v>
      </c>
      <c r="Q658">
        <v>161</v>
      </c>
    </row>
    <row r="659" customFormat="1" hidden="1" spans="1:17">
      <c r="A659" s="284">
        <v>2100410</v>
      </c>
      <c r="B659" s="169" t="s">
        <v>615</v>
      </c>
      <c r="C659" s="241">
        <v>0</v>
      </c>
      <c r="D659" s="292">
        <v>0</v>
      </c>
      <c r="E659" s="241">
        <v>1796</v>
      </c>
      <c r="F659" s="228"/>
      <c r="G659" s="229"/>
      <c r="H659" s="230"/>
      <c r="I659" s="286">
        <f t="shared" si="124"/>
        <v>200</v>
      </c>
      <c r="J659" s="241"/>
      <c r="K659" s="230"/>
      <c r="M659">
        <f t="shared" si="123"/>
        <v>0</v>
      </c>
      <c r="N659" s="301"/>
      <c r="O659" s="301"/>
      <c r="Q659">
        <v>200</v>
      </c>
    </row>
    <row r="660" customFormat="1" hidden="1" spans="1:17">
      <c r="A660" s="284">
        <v>2100499</v>
      </c>
      <c r="B660" s="169" t="s">
        <v>616</v>
      </c>
      <c r="C660" s="241">
        <v>388</v>
      </c>
      <c r="D660" s="292">
        <v>398</v>
      </c>
      <c r="E660" s="241">
        <v>63</v>
      </c>
      <c r="F660" s="228"/>
      <c r="G660" s="229"/>
      <c r="H660" s="230"/>
      <c r="I660" s="286">
        <f t="shared" si="124"/>
        <v>505</v>
      </c>
      <c r="J660" s="241"/>
      <c r="K660" s="230"/>
      <c r="M660">
        <f t="shared" si="123"/>
        <v>0</v>
      </c>
      <c r="N660" s="301"/>
      <c r="O660" s="301"/>
      <c r="Q660">
        <v>505</v>
      </c>
    </row>
    <row r="661" customFormat="1" hidden="1" spans="1:15">
      <c r="A661" s="278">
        <v>21007</v>
      </c>
      <c r="B661" s="307" t="s">
        <v>617</v>
      </c>
      <c r="C661" s="280">
        <f>SUM(C662:C664)</f>
        <v>2027</v>
      </c>
      <c r="D661" s="281">
        <v>1826</v>
      </c>
      <c r="E661" s="280">
        <f>SUM(E662:E664)</f>
        <v>1866</v>
      </c>
      <c r="F661" s="282">
        <f>E661/D661*100</f>
        <v>102.190580503834</v>
      </c>
      <c r="G661" s="280">
        <f>E661-C661</f>
        <v>-161</v>
      </c>
      <c r="H661" s="283">
        <f>(E661/C661-1)*100</f>
        <v>-7.94277257030094</v>
      </c>
      <c r="I661" s="281">
        <f>SUM(I662:I664)</f>
        <v>2381</v>
      </c>
      <c r="J661" s="304">
        <f>I661-D661</f>
        <v>555</v>
      </c>
      <c r="K661" s="283">
        <f>(I661/D661-1)*100</f>
        <v>30.39430449069</v>
      </c>
      <c r="M661">
        <f t="shared" si="123"/>
        <v>0</v>
      </c>
      <c r="N661" s="301"/>
      <c r="O661" s="301"/>
    </row>
    <row r="662" customFormat="1" hidden="1" spans="1:15">
      <c r="A662" s="284">
        <v>2100716</v>
      </c>
      <c r="B662" s="169" t="s">
        <v>618</v>
      </c>
      <c r="C662" s="241"/>
      <c r="D662" s="292">
        <v>0</v>
      </c>
      <c r="E662" s="241"/>
      <c r="F662" s="228"/>
      <c r="G662" s="229"/>
      <c r="H662" s="230"/>
      <c r="I662" s="286">
        <f t="shared" ref="I662:I664" si="125">M662+P662+Q662</f>
        <v>0</v>
      </c>
      <c r="J662" s="241"/>
      <c r="K662" s="230"/>
      <c r="M662">
        <f t="shared" si="123"/>
        <v>0</v>
      </c>
      <c r="N662" s="301"/>
      <c r="O662" s="301"/>
    </row>
    <row r="663" customFormat="1" hidden="1" spans="1:17">
      <c r="A663" s="284">
        <v>2100717</v>
      </c>
      <c r="B663" s="169" t="s">
        <v>619</v>
      </c>
      <c r="C663" s="241">
        <v>939</v>
      </c>
      <c r="D663" s="292">
        <v>-15</v>
      </c>
      <c r="E663" s="241">
        <v>434</v>
      </c>
      <c r="F663" s="228"/>
      <c r="G663" s="229"/>
      <c r="H663" s="230"/>
      <c r="I663" s="286">
        <f t="shared" si="125"/>
        <v>895</v>
      </c>
      <c r="J663" s="241"/>
      <c r="K663" s="230"/>
      <c r="M663">
        <f t="shared" si="123"/>
        <v>270</v>
      </c>
      <c r="N663" s="301">
        <v>270</v>
      </c>
      <c r="O663" s="301"/>
      <c r="Q663">
        <v>625</v>
      </c>
    </row>
    <row r="664" customFormat="1" hidden="1" spans="1:17">
      <c r="A664" s="284">
        <v>2100799</v>
      </c>
      <c r="B664" s="169" t="s">
        <v>620</v>
      </c>
      <c r="C664" s="241">
        <v>1088</v>
      </c>
      <c r="D664" s="292">
        <v>1841</v>
      </c>
      <c r="E664" s="241">
        <v>1432</v>
      </c>
      <c r="F664" s="228"/>
      <c r="G664" s="229"/>
      <c r="H664" s="230"/>
      <c r="I664" s="286">
        <f t="shared" si="125"/>
        <v>1486</v>
      </c>
      <c r="J664" s="241"/>
      <c r="K664" s="230"/>
      <c r="M664">
        <f t="shared" si="123"/>
        <v>261</v>
      </c>
      <c r="N664" s="301">
        <v>261</v>
      </c>
      <c r="O664" s="301"/>
      <c r="P664">
        <v>1148</v>
      </c>
      <c r="Q664">
        <v>77</v>
      </c>
    </row>
    <row r="665" customFormat="1" hidden="1" spans="1:15">
      <c r="A665" s="278">
        <v>21011</v>
      </c>
      <c r="B665" s="307" t="s">
        <v>621</v>
      </c>
      <c r="C665" s="280">
        <f>SUM(C666:C669)</f>
        <v>4271</v>
      </c>
      <c r="D665" s="281">
        <v>6639</v>
      </c>
      <c r="E665" s="280">
        <f>SUM(E666:E669)</f>
        <v>6303</v>
      </c>
      <c r="F665" s="282"/>
      <c r="G665" s="280"/>
      <c r="H665" s="283"/>
      <c r="I665" s="281">
        <f>SUM(I666:I669)</f>
        <v>7148</v>
      </c>
      <c r="J665" s="304">
        <f>I665-D665</f>
        <v>509</v>
      </c>
      <c r="K665" s="283">
        <f>(I665/D665-1)*100</f>
        <v>7.6668172917608</v>
      </c>
      <c r="M665">
        <f t="shared" si="123"/>
        <v>0</v>
      </c>
      <c r="N665" s="301"/>
      <c r="O665" s="301"/>
    </row>
    <row r="666" s="208" customFormat="1" hidden="1" spans="1:15">
      <c r="A666" s="284">
        <v>2101101</v>
      </c>
      <c r="B666" s="155" t="s">
        <v>622</v>
      </c>
      <c r="C666" s="241">
        <v>1353</v>
      </c>
      <c r="D666" s="292">
        <v>1669</v>
      </c>
      <c r="E666" s="241">
        <v>1515</v>
      </c>
      <c r="F666" s="228"/>
      <c r="G666" s="229"/>
      <c r="H666" s="230"/>
      <c r="I666" s="286">
        <f t="shared" ref="I666:I669" si="126">M666+P666+Q666</f>
        <v>1776</v>
      </c>
      <c r="J666" s="241"/>
      <c r="K666" s="230"/>
      <c r="M666" s="208">
        <f t="shared" si="123"/>
        <v>1776</v>
      </c>
      <c r="N666" s="301">
        <v>1776</v>
      </c>
      <c r="O666" s="301"/>
    </row>
    <row r="667" s="208" customFormat="1" hidden="1" spans="1:15">
      <c r="A667" s="284">
        <v>2101102</v>
      </c>
      <c r="B667" s="155" t="s">
        <v>623</v>
      </c>
      <c r="C667" s="241">
        <v>1636</v>
      </c>
      <c r="D667" s="292">
        <v>3608</v>
      </c>
      <c r="E667" s="241">
        <v>3543</v>
      </c>
      <c r="F667" s="228"/>
      <c r="G667" s="229"/>
      <c r="H667" s="230"/>
      <c r="I667" s="286">
        <f t="shared" si="126"/>
        <v>3985</v>
      </c>
      <c r="J667" s="241"/>
      <c r="K667" s="230"/>
      <c r="M667" s="208">
        <f t="shared" si="123"/>
        <v>3985</v>
      </c>
      <c r="N667" s="301">
        <v>3985</v>
      </c>
      <c r="O667" s="301"/>
    </row>
    <row r="668" s="208" customFormat="1" hidden="1" spans="1:15">
      <c r="A668" s="284">
        <v>2101103</v>
      </c>
      <c r="B668" s="155" t="s">
        <v>624</v>
      </c>
      <c r="C668" s="241">
        <v>1046</v>
      </c>
      <c r="D668" s="292">
        <v>1042</v>
      </c>
      <c r="E668" s="241">
        <v>1044</v>
      </c>
      <c r="F668" s="228"/>
      <c r="G668" s="229"/>
      <c r="H668" s="230"/>
      <c r="I668" s="286">
        <f t="shared" si="126"/>
        <v>1152</v>
      </c>
      <c r="J668" s="241"/>
      <c r="K668" s="230"/>
      <c r="M668" s="208">
        <f t="shared" si="123"/>
        <v>1152</v>
      </c>
      <c r="N668" s="301">
        <v>1152</v>
      </c>
      <c r="O668" s="301"/>
    </row>
    <row r="669" s="208" customFormat="1" hidden="1" spans="1:15">
      <c r="A669" s="284">
        <v>2101199</v>
      </c>
      <c r="B669" s="155" t="s">
        <v>625</v>
      </c>
      <c r="C669" s="241">
        <v>236</v>
      </c>
      <c r="D669" s="292">
        <v>320</v>
      </c>
      <c r="E669" s="241">
        <v>201</v>
      </c>
      <c r="F669" s="228"/>
      <c r="G669" s="229"/>
      <c r="H669" s="230"/>
      <c r="I669" s="286">
        <f t="shared" si="126"/>
        <v>235</v>
      </c>
      <c r="J669" s="241"/>
      <c r="K669" s="230"/>
      <c r="M669" s="208">
        <f t="shared" si="123"/>
        <v>235</v>
      </c>
      <c r="N669" s="301">
        <v>235</v>
      </c>
      <c r="O669" s="301"/>
    </row>
    <row r="670" customFormat="1" hidden="1" spans="1:15">
      <c r="A670" s="278">
        <v>21012</v>
      </c>
      <c r="B670" s="307" t="s">
        <v>626</v>
      </c>
      <c r="C670" s="280">
        <f>SUM(C671:C673)</f>
        <v>1919</v>
      </c>
      <c r="D670" s="281">
        <v>2065</v>
      </c>
      <c r="E670" s="280">
        <f>SUM(E671:E673)</f>
        <v>1997</v>
      </c>
      <c r="F670" s="282"/>
      <c r="G670" s="280"/>
      <c r="H670" s="283"/>
      <c r="I670" s="281">
        <f>SUM(I671:I673)</f>
        <v>2080</v>
      </c>
      <c r="J670" s="304">
        <f>I670-D670</f>
        <v>15</v>
      </c>
      <c r="K670" s="283">
        <f>(I670/D670-1)*100</f>
        <v>0.726392251815988</v>
      </c>
      <c r="M670">
        <f t="shared" si="123"/>
        <v>0</v>
      </c>
      <c r="N670" s="301"/>
      <c r="O670" s="301"/>
    </row>
    <row r="671" s="208" customFormat="1" hidden="1" spans="1:15">
      <c r="A671" s="284">
        <v>2101201</v>
      </c>
      <c r="B671" s="155" t="s">
        <v>627</v>
      </c>
      <c r="C671" s="241"/>
      <c r="D671" s="292">
        <v>0</v>
      </c>
      <c r="E671" s="241">
        <v>10</v>
      </c>
      <c r="F671" s="228"/>
      <c r="G671" s="229"/>
      <c r="H671" s="230"/>
      <c r="I671" s="286">
        <f t="shared" ref="I671:I673" si="127">M671+P671+Q671</f>
        <v>0</v>
      </c>
      <c r="J671" s="241"/>
      <c r="K671" s="230"/>
      <c r="M671" s="208">
        <f t="shared" si="123"/>
        <v>0</v>
      </c>
      <c r="N671" s="301"/>
      <c r="O671" s="301"/>
    </row>
    <row r="672" s="208" customFormat="1" hidden="1" spans="1:15">
      <c r="A672" s="284">
        <v>2101202</v>
      </c>
      <c r="B672" s="155" t="s">
        <v>628</v>
      </c>
      <c r="C672" s="241">
        <v>1919</v>
      </c>
      <c r="D672" s="292">
        <v>2065</v>
      </c>
      <c r="E672" s="241">
        <v>1987</v>
      </c>
      <c r="F672" s="228"/>
      <c r="G672" s="229"/>
      <c r="H672" s="230"/>
      <c r="I672" s="286">
        <f t="shared" si="127"/>
        <v>2080</v>
      </c>
      <c r="J672" s="241"/>
      <c r="K672" s="230"/>
      <c r="M672" s="208">
        <f t="shared" si="123"/>
        <v>2080</v>
      </c>
      <c r="N672" s="301">
        <v>2080</v>
      </c>
      <c r="O672" s="301"/>
    </row>
    <row r="673" s="208" customFormat="1" hidden="1" spans="1:15">
      <c r="A673" s="284">
        <v>2101299</v>
      </c>
      <c r="B673" s="155" t="s">
        <v>629</v>
      </c>
      <c r="C673" s="241"/>
      <c r="D673" s="292">
        <v>0</v>
      </c>
      <c r="E673" s="241"/>
      <c r="F673" s="228"/>
      <c r="G673" s="229"/>
      <c r="H673" s="230"/>
      <c r="I673" s="286">
        <f t="shared" si="127"/>
        <v>0</v>
      </c>
      <c r="J673" s="241"/>
      <c r="K673" s="230"/>
      <c r="M673" s="208">
        <f t="shared" si="123"/>
        <v>0</v>
      </c>
      <c r="N673" s="301"/>
      <c r="O673" s="301"/>
    </row>
    <row r="674" customFormat="1" hidden="1" spans="1:15">
      <c r="A674" s="278">
        <v>21013</v>
      </c>
      <c r="B674" s="307" t="s">
        <v>630</v>
      </c>
      <c r="C674" s="280">
        <f>SUM(C675:C677)</f>
        <v>2041</v>
      </c>
      <c r="D674" s="281">
        <v>1487</v>
      </c>
      <c r="E674" s="280">
        <f>SUM(E675:E677)</f>
        <v>2237</v>
      </c>
      <c r="F674" s="282"/>
      <c r="G674" s="280"/>
      <c r="H674" s="283"/>
      <c r="I674" s="281">
        <f>SUM(I675:I677)</f>
        <v>1828</v>
      </c>
      <c r="J674" s="304">
        <f>I674-D674</f>
        <v>341</v>
      </c>
      <c r="K674" s="283"/>
      <c r="M674">
        <f t="shared" si="123"/>
        <v>0</v>
      </c>
      <c r="N674" s="301"/>
      <c r="O674" s="301"/>
    </row>
    <row r="675" s="208" customFormat="1" hidden="1" spans="1:16">
      <c r="A675" s="284">
        <v>2101301</v>
      </c>
      <c r="B675" s="155" t="s">
        <v>631</v>
      </c>
      <c r="C675" s="290">
        <v>2041</v>
      </c>
      <c r="D675" s="292">
        <v>1487</v>
      </c>
      <c r="E675" s="290">
        <v>2237</v>
      </c>
      <c r="F675" s="228"/>
      <c r="G675" s="229"/>
      <c r="H675" s="230"/>
      <c r="I675" s="286">
        <f t="shared" ref="I675:I677" si="128">M675+P675+Q675</f>
        <v>1828</v>
      </c>
      <c r="J675" s="241"/>
      <c r="K675" s="230"/>
      <c r="M675" s="208">
        <f t="shared" si="123"/>
        <v>600</v>
      </c>
      <c r="N675" s="301">
        <v>600</v>
      </c>
      <c r="O675" s="301"/>
      <c r="P675" s="208">
        <v>1228</v>
      </c>
    </row>
    <row r="676" s="208" customFormat="1" hidden="1" spans="1:15">
      <c r="A676" s="284">
        <v>2101302</v>
      </c>
      <c r="B676" s="155" t="s">
        <v>632</v>
      </c>
      <c r="C676" s="241"/>
      <c r="D676" s="292">
        <v>0</v>
      </c>
      <c r="E676" s="241"/>
      <c r="F676" s="228"/>
      <c r="G676" s="229"/>
      <c r="H676" s="230"/>
      <c r="I676" s="286">
        <f t="shared" si="128"/>
        <v>0</v>
      </c>
      <c r="J676" s="241"/>
      <c r="K676" s="230"/>
      <c r="M676" s="208">
        <f t="shared" si="123"/>
        <v>0</v>
      </c>
      <c r="N676" s="301"/>
      <c r="O676" s="301"/>
    </row>
    <row r="677" s="208" customFormat="1" hidden="1" spans="1:15">
      <c r="A677" s="284">
        <v>2101399</v>
      </c>
      <c r="B677" s="155" t="s">
        <v>633</v>
      </c>
      <c r="C677" s="241"/>
      <c r="D677" s="292">
        <v>0</v>
      </c>
      <c r="E677" s="241"/>
      <c r="F677" s="228"/>
      <c r="G677" s="229"/>
      <c r="H677" s="230"/>
      <c r="I677" s="286">
        <f t="shared" si="128"/>
        <v>0</v>
      </c>
      <c r="J677" s="241"/>
      <c r="K677" s="230"/>
      <c r="M677" s="208">
        <f t="shared" si="123"/>
        <v>0</v>
      </c>
      <c r="N677" s="301"/>
      <c r="O677" s="301"/>
    </row>
    <row r="678" customFormat="1" hidden="1" spans="1:15">
      <c r="A678" s="278">
        <v>21014</v>
      </c>
      <c r="B678" s="307" t="s">
        <v>634</v>
      </c>
      <c r="C678" s="280">
        <f>SUM(C679:C680)</f>
        <v>186</v>
      </c>
      <c r="D678" s="281">
        <v>135</v>
      </c>
      <c r="E678" s="280">
        <f>SUM(E679:E680)</f>
        <v>106</v>
      </c>
      <c r="F678" s="282"/>
      <c r="G678" s="280"/>
      <c r="H678" s="283"/>
      <c r="I678" s="281">
        <f>SUM(I679:I680)</f>
        <v>171</v>
      </c>
      <c r="J678" s="304">
        <f>I678-D678</f>
        <v>36</v>
      </c>
      <c r="K678" s="283"/>
      <c r="M678">
        <f t="shared" si="123"/>
        <v>0</v>
      </c>
      <c r="N678" s="301"/>
      <c r="O678" s="301"/>
    </row>
    <row r="679" s="208" customFormat="1" hidden="1" spans="1:17">
      <c r="A679" s="284">
        <v>2101401</v>
      </c>
      <c r="B679" s="155" t="s">
        <v>635</v>
      </c>
      <c r="C679" s="241">
        <v>186</v>
      </c>
      <c r="D679" s="292">
        <v>135</v>
      </c>
      <c r="E679" s="241">
        <v>106</v>
      </c>
      <c r="F679" s="228"/>
      <c r="G679" s="229"/>
      <c r="H679" s="230"/>
      <c r="I679" s="286">
        <f t="shared" ref="I679:I687" si="129">M679+P679+Q679</f>
        <v>171</v>
      </c>
      <c r="J679" s="241"/>
      <c r="K679" s="230"/>
      <c r="M679" s="208">
        <f t="shared" si="123"/>
        <v>0</v>
      </c>
      <c r="N679" s="301"/>
      <c r="O679" s="301"/>
      <c r="P679" s="208">
        <v>136</v>
      </c>
      <c r="Q679" s="208">
        <v>35</v>
      </c>
    </row>
    <row r="680" s="208" customFormat="1" hidden="1" spans="1:15">
      <c r="A680" s="284">
        <v>2101499</v>
      </c>
      <c r="B680" s="155" t="s">
        <v>636</v>
      </c>
      <c r="C680" s="241"/>
      <c r="D680" s="292">
        <v>0</v>
      </c>
      <c r="E680" s="241"/>
      <c r="F680" s="228"/>
      <c r="G680" s="229"/>
      <c r="H680" s="230"/>
      <c r="I680" s="286">
        <f t="shared" si="129"/>
        <v>0</v>
      </c>
      <c r="J680" s="241"/>
      <c r="K680" s="230"/>
      <c r="M680" s="208">
        <f t="shared" si="123"/>
        <v>0</v>
      </c>
      <c r="N680" s="301"/>
      <c r="O680" s="301"/>
    </row>
    <row r="681" customFormat="1" hidden="1" spans="1:15">
      <c r="A681" s="278">
        <v>21015</v>
      </c>
      <c r="B681" s="307" t="s">
        <v>637</v>
      </c>
      <c r="C681" s="280">
        <f>SUM(C682:C687)</f>
        <v>363</v>
      </c>
      <c r="D681" s="281">
        <v>439</v>
      </c>
      <c r="E681" s="280">
        <f>SUM(E682:E687)</f>
        <v>516</v>
      </c>
      <c r="F681" s="282"/>
      <c r="G681" s="280"/>
      <c r="H681" s="283"/>
      <c r="I681" s="281">
        <f>SUM(I682:I687)</f>
        <v>506</v>
      </c>
      <c r="J681" s="304">
        <f>I681-D681</f>
        <v>67</v>
      </c>
      <c r="K681" s="283"/>
      <c r="M681">
        <f t="shared" si="123"/>
        <v>0</v>
      </c>
      <c r="N681" s="301"/>
      <c r="O681" s="301"/>
    </row>
    <row r="682" s="208" customFormat="1" hidden="1" spans="1:15">
      <c r="A682" s="284">
        <v>2101501</v>
      </c>
      <c r="B682" s="155" t="s">
        <v>157</v>
      </c>
      <c r="C682" s="241">
        <v>59</v>
      </c>
      <c r="D682" s="292">
        <v>63</v>
      </c>
      <c r="E682" s="241">
        <v>85</v>
      </c>
      <c r="F682" s="228"/>
      <c r="G682" s="229"/>
      <c r="H682" s="230"/>
      <c r="I682" s="286">
        <f t="shared" si="129"/>
        <v>72</v>
      </c>
      <c r="J682" s="241"/>
      <c r="K682" s="230"/>
      <c r="M682" s="208">
        <f t="shared" si="123"/>
        <v>72</v>
      </c>
      <c r="N682" s="301">
        <v>72</v>
      </c>
      <c r="O682" s="301"/>
    </row>
    <row r="683" customFormat="1" hidden="1" spans="1:15">
      <c r="A683" s="284">
        <v>2101502</v>
      </c>
      <c r="B683" s="169" t="s">
        <v>158</v>
      </c>
      <c r="C683" s="241">
        <v>6</v>
      </c>
      <c r="D683" s="292">
        <v>1</v>
      </c>
      <c r="E683" s="241">
        <v>12</v>
      </c>
      <c r="F683" s="228"/>
      <c r="G683" s="229"/>
      <c r="H683" s="230"/>
      <c r="I683" s="286">
        <f t="shared" si="129"/>
        <v>0</v>
      </c>
      <c r="J683" s="241"/>
      <c r="K683" s="230"/>
      <c r="M683">
        <f t="shared" si="123"/>
        <v>0</v>
      </c>
      <c r="N683" s="301"/>
      <c r="O683" s="301"/>
    </row>
    <row r="684" s="208" customFormat="1" hidden="1" spans="1:16">
      <c r="A684" s="284">
        <v>2101505</v>
      </c>
      <c r="B684" s="155" t="s">
        <v>638</v>
      </c>
      <c r="C684" s="241"/>
      <c r="D684" s="292">
        <v>1</v>
      </c>
      <c r="E684" s="241">
        <v>1</v>
      </c>
      <c r="F684" s="228"/>
      <c r="G684" s="229"/>
      <c r="H684" s="230"/>
      <c r="I684" s="286">
        <f t="shared" si="129"/>
        <v>79</v>
      </c>
      <c r="J684" s="241"/>
      <c r="K684" s="230"/>
      <c r="M684" s="208">
        <f t="shared" si="123"/>
        <v>0</v>
      </c>
      <c r="N684" s="301"/>
      <c r="O684" s="301"/>
      <c r="P684" s="208">
        <v>79</v>
      </c>
    </row>
    <row r="685" s="208" customFormat="1" hidden="1" spans="1:15">
      <c r="A685" s="284">
        <v>2101506</v>
      </c>
      <c r="B685" s="155" t="s">
        <v>639</v>
      </c>
      <c r="C685" s="241"/>
      <c r="D685" s="292">
        <v>0</v>
      </c>
      <c r="E685" s="241"/>
      <c r="F685" s="228"/>
      <c r="G685" s="229"/>
      <c r="H685" s="230"/>
      <c r="I685" s="286">
        <f t="shared" si="129"/>
        <v>0</v>
      </c>
      <c r="J685" s="241"/>
      <c r="K685" s="230"/>
      <c r="M685" s="208">
        <f t="shared" si="123"/>
        <v>0</v>
      </c>
      <c r="N685" s="301"/>
      <c r="O685" s="301"/>
    </row>
    <row r="686" s="208" customFormat="1" hidden="1" spans="1:15">
      <c r="A686" s="284">
        <v>2101550</v>
      </c>
      <c r="B686" s="155" t="s">
        <v>166</v>
      </c>
      <c r="C686" s="241">
        <v>298</v>
      </c>
      <c r="D686" s="292">
        <v>323</v>
      </c>
      <c r="E686" s="241">
        <v>328</v>
      </c>
      <c r="F686" s="228"/>
      <c r="G686" s="229"/>
      <c r="H686" s="230"/>
      <c r="I686" s="286">
        <f t="shared" si="129"/>
        <v>353</v>
      </c>
      <c r="J686" s="241"/>
      <c r="K686" s="230"/>
      <c r="M686" s="208">
        <f t="shared" si="123"/>
        <v>353</v>
      </c>
      <c r="N686" s="301">
        <v>353</v>
      </c>
      <c r="O686" s="301"/>
    </row>
    <row r="687" s="208" customFormat="1" hidden="1" spans="1:17">
      <c r="A687" s="284">
        <v>2101599</v>
      </c>
      <c r="B687" s="155" t="s">
        <v>640</v>
      </c>
      <c r="C687" s="241"/>
      <c r="D687" s="292">
        <v>51</v>
      </c>
      <c r="E687" s="241">
        <v>90</v>
      </c>
      <c r="F687" s="228"/>
      <c r="G687" s="229"/>
      <c r="H687" s="230"/>
      <c r="I687" s="286">
        <f t="shared" si="129"/>
        <v>2</v>
      </c>
      <c r="J687" s="241"/>
      <c r="K687" s="230"/>
      <c r="M687" s="208">
        <f t="shared" si="123"/>
        <v>0</v>
      </c>
      <c r="N687" s="301"/>
      <c r="O687" s="301"/>
      <c r="Q687" s="208">
        <v>2</v>
      </c>
    </row>
    <row r="688" customFormat="1" hidden="1" spans="1:15">
      <c r="A688" s="278">
        <v>21016</v>
      </c>
      <c r="B688" s="307" t="s">
        <v>641</v>
      </c>
      <c r="C688" s="280"/>
      <c r="D688" s="281"/>
      <c r="E688" s="280"/>
      <c r="F688" s="282"/>
      <c r="G688" s="280">
        <f t="shared" ref="G688:G693" si="130">E688-C688</f>
        <v>0</v>
      </c>
      <c r="H688" s="283" t="e">
        <f t="shared" ref="H688:H693" si="131">(E688/C688-1)*100</f>
        <v>#DIV/0!</v>
      </c>
      <c r="I688" s="281"/>
      <c r="J688" s="304">
        <f t="shared" ref="J688:J693" si="132">I688-D688</f>
        <v>0</v>
      </c>
      <c r="K688" s="283"/>
      <c r="M688">
        <f t="shared" si="123"/>
        <v>0</v>
      </c>
      <c r="N688" s="301"/>
      <c r="O688" s="301"/>
    </row>
    <row r="689" customFormat="1" hidden="1" spans="1:15">
      <c r="A689" s="284">
        <v>2101601</v>
      </c>
      <c r="B689" s="169" t="s">
        <v>642</v>
      </c>
      <c r="C689" s="241"/>
      <c r="D689" s="292">
        <v>0</v>
      </c>
      <c r="E689" s="241"/>
      <c r="F689" s="228"/>
      <c r="G689" s="229"/>
      <c r="H689" s="230"/>
      <c r="I689" s="286">
        <f t="shared" ref="I689:I692" si="133">M689+P689+Q689</f>
        <v>0</v>
      </c>
      <c r="J689" s="241"/>
      <c r="K689" s="230"/>
      <c r="M689">
        <f t="shared" si="123"/>
        <v>0</v>
      </c>
      <c r="N689" s="301"/>
      <c r="O689" s="301"/>
    </row>
    <row r="690" customFormat="1" hidden="1" spans="1:15">
      <c r="A690" s="278">
        <v>21017</v>
      </c>
      <c r="B690" s="307" t="s">
        <v>643</v>
      </c>
      <c r="C690" s="280">
        <f>SUM(C691:C692)</f>
        <v>166</v>
      </c>
      <c r="D690" s="281">
        <v>21</v>
      </c>
      <c r="E690" s="280">
        <f>SUM(E691:E692)</f>
        <v>1</v>
      </c>
      <c r="F690" s="282"/>
      <c r="G690" s="280">
        <f t="shared" si="130"/>
        <v>-165</v>
      </c>
      <c r="H690" s="283">
        <f t="shared" si="131"/>
        <v>-99.3975903614458</v>
      </c>
      <c r="I690" s="281">
        <f>SUM(I691:I692)</f>
        <v>247</v>
      </c>
      <c r="J690" s="304">
        <f t="shared" si="132"/>
        <v>226</v>
      </c>
      <c r="K690" s="283"/>
      <c r="M690">
        <f t="shared" si="123"/>
        <v>0</v>
      </c>
      <c r="N690" s="301"/>
      <c r="O690" s="301"/>
    </row>
    <row r="691" customFormat="1" hidden="1" spans="1:17">
      <c r="A691" s="284">
        <v>2101704</v>
      </c>
      <c r="B691" s="169" t="s">
        <v>644</v>
      </c>
      <c r="C691" s="241">
        <v>166</v>
      </c>
      <c r="D691" s="286">
        <v>20</v>
      </c>
      <c r="E691" s="241">
        <v>1</v>
      </c>
      <c r="F691" s="228"/>
      <c r="G691" s="229"/>
      <c r="H691" s="230"/>
      <c r="I691" s="286">
        <f t="shared" si="133"/>
        <v>247</v>
      </c>
      <c r="J691" s="241"/>
      <c r="K691" s="230"/>
      <c r="M691">
        <f t="shared" si="123"/>
        <v>0</v>
      </c>
      <c r="N691" s="301"/>
      <c r="O691" s="301"/>
      <c r="P691">
        <v>157</v>
      </c>
      <c r="Q691">
        <v>90</v>
      </c>
    </row>
    <row r="692" customFormat="1" hidden="1" spans="1:15">
      <c r="A692" s="284">
        <v>2101799</v>
      </c>
      <c r="B692" s="169" t="s">
        <v>645</v>
      </c>
      <c r="C692" s="241"/>
      <c r="D692" s="286">
        <v>1</v>
      </c>
      <c r="E692" s="241"/>
      <c r="F692" s="228"/>
      <c r="G692" s="229"/>
      <c r="H692" s="230"/>
      <c r="I692" s="286">
        <f t="shared" si="133"/>
        <v>0</v>
      </c>
      <c r="J692" s="241">
        <v>0</v>
      </c>
      <c r="K692" s="230">
        <v>0</v>
      </c>
      <c r="M692">
        <f t="shared" si="123"/>
        <v>0</v>
      </c>
      <c r="N692" s="301"/>
      <c r="O692" s="301"/>
    </row>
    <row r="693" customFormat="1" hidden="1" spans="1:15">
      <c r="A693" s="278">
        <v>21099</v>
      </c>
      <c r="B693" s="307" t="s">
        <v>646</v>
      </c>
      <c r="C693" s="280">
        <f>SUM(C694)</f>
        <v>275</v>
      </c>
      <c r="D693" s="281">
        <v>1010</v>
      </c>
      <c r="E693" s="280">
        <f>SUM(E694)</f>
        <v>260</v>
      </c>
      <c r="F693" s="282"/>
      <c r="G693" s="280">
        <f t="shared" si="130"/>
        <v>-15</v>
      </c>
      <c r="H693" s="283">
        <f t="shared" si="131"/>
        <v>-5.45454545454546</v>
      </c>
      <c r="I693" s="281">
        <f>SUM(I694)</f>
        <v>186</v>
      </c>
      <c r="J693" s="304">
        <f t="shared" si="132"/>
        <v>-824</v>
      </c>
      <c r="K693" s="283"/>
      <c r="M693">
        <f t="shared" si="123"/>
        <v>0</v>
      </c>
      <c r="N693" s="301"/>
      <c r="O693" s="301"/>
    </row>
    <row r="694" customFormat="1" hidden="1" spans="1:17">
      <c r="A694" s="284">
        <v>2109999</v>
      </c>
      <c r="B694" s="169" t="s">
        <v>647</v>
      </c>
      <c r="C694" s="241">
        <v>275</v>
      </c>
      <c r="D694" s="292">
        <v>1010</v>
      </c>
      <c r="E694" s="241">
        <v>260</v>
      </c>
      <c r="F694" s="228"/>
      <c r="G694" s="229"/>
      <c r="H694" s="230"/>
      <c r="I694" s="286">
        <f t="shared" ref="I694:I704" si="134">M694+P694+Q694</f>
        <v>186</v>
      </c>
      <c r="J694" s="241"/>
      <c r="K694" s="230"/>
      <c r="M694">
        <f t="shared" si="123"/>
        <v>6</v>
      </c>
      <c r="N694" s="301">
        <v>6</v>
      </c>
      <c r="O694" s="301"/>
      <c r="Q694">
        <v>180</v>
      </c>
    </row>
    <row r="695" s="208" customFormat="1" spans="1:15">
      <c r="A695" s="273">
        <v>211</v>
      </c>
      <c r="B695" s="274" t="s">
        <v>648</v>
      </c>
      <c r="C695" s="275">
        <f>C696+C705+C709+C718+C724+C731+C734+C737+C738+C739+C745+C746+C747+C758</f>
        <v>8787</v>
      </c>
      <c r="D695" s="275">
        <f t="shared" ref="D695:I695" si="135">D696+D705+D709+D718+D724+D731+D734+D737+D738+D739+D745+D746+D747+D758</f>
        <v>6117</v>
      </c>
      <c r="E695" s="275">
        <f t="shared" si="135"/>
        <v>1693</v>
      </c>
      <c r="F695" s="276">
        <f>E695/D695*100</f>
        <v>27.6769658329246</v>
      </c>
      <c r="G695" s="275">
        <f>E695-C695</f>
        <v>-7094</v>
      </c>
      <c r="H695" s="277">
        <f>(E695/C695-1)*100</f>
        <v>-80.7329008762945</v>
      </c>
      <c r="I695" s="302">
        <f t="shared" si="135"/>
        <v>406</v>
      </c>
      <c r="J695" s="303">
        <f>I695-D695</f>
        <v>-5711</v>
      </c>
      <c r="K695" s="277">
        <f>(I695/D695-1)*100</f>
        <v>-93.3627595226418</v>
      </c>
      <c r="M695" s="208">
        <f t="shared" si="123"/>
        <v>0</v>
      </c>
      <c r="N695" s="301"/>
      <c r="O695" s="301"/>
    </row>
    <row r="696" customFormat="1" hidden="1" spans="1:15">
      <c r="A696" s="278">
        <v>21101</v>
      </c>
      <c r="B696" s="307" t="s">
        <v>649</v>
      </c>
      <c r="C696" s="317">
        <f>SUM(C697:C704)</f>
        <v>66</v>
      </c>
      <c r="D696" s="313">
        <v>23</v>
      </c>
      <c r="E696" s="317">
        <f>SUM(E697:E704)</f>
        <v>29</v>
      </c>
      <c r="F696" s="282">
        <f>E696/D696*100</f>
        <v>126.086956521739</v>
      </c>
      <c r="G696" s="280">
        <f>E696-C696</f>
        <v>-37</v>
      </c>
      <c r="H696" s="283">
        <f>(E696/C696-1)*100</f>
        <v>-56.0606060606061</v>
      </c>
      <c r="I696" s="313">
        <f>SUM(I697:I704)</f>
        <v>15</v>
      </c>
      <c r="J696" s="304">
        <f>I696-D696</f>
        <v>-8</v>
      </c>
      <c r="K696" s="283">
        <f>(I696/D696-1)*100</f>
        <v>-34.7826086956522</v>
      </c>
      <c r="M696">
        <f t="shared" si="123"/>
        <v>0</v>
      </c>
      <c r="N696" s="301"/>
      <c r="O696" s="301"/>
    </row>
    <row r="697" s="208" customFormat="1" hidden="1" spans="1:15">
      <c r="A697" s="284">
        <v>2110101</v>
      </c>
      <c r="B697" s="288" t="s">
        <v>157</v>
      </c>
      <c r="C697" s="241">
        <v>1</v>
      </c>
      <c r="D697" s="316">
        <v>0</v>
      </c>
      <c r="E697" s="241">
        <v>1</v>
      </c>
      <c r="F697" s="228"/>
      <c r="G697" s="229"/>
      <c r="H697" s="230"/>
      <c r="I697" s="286">
        <f t="shared" si="134"/>
        <v>0</v>
      </c>
      <c r="J697" s="241"/>
      <c r="K697" s="230"/>
      <c r="M697" s="208">
        <f t="shared" si="123"/>
        <v>0</v>
      </c>
      <c r="N697" s="301"/>
      <c r="O697" s="301"/>
    </row>
    <row r="698" s="208" customFormat="1" hidden="1" spans="1:15">
      <c r="A698" s="284">
        <v>2110102</v>
      </c>
      <c r="B698" s="288" t="s">
        <v>158</v>
      </c>
      <c r="C698" s="241">
        <v>2</v>
      </c>
      <c r="D698" s="316">
        <v>0</v>
      </c>
      <c r="E698" s="241">
        <v>1</v>
      </c>
      <c r="F698" s="228"/>
      <c r="G698" s="229"/>
      <c r="H698" s="230"/>
      <c r="I698" s="286">
        <f t="shared" si="134"/>
        <v>12</v>
      </c>
      <c r="J698" s="241"/>
      <c r="K698" s="230"/>
      <c r="M698" s="208">
        <f t="shared" si="123"/>
        <v>12</v>
      </c>
      <c r="N698" s="301">
        <v>12</v>
      </c>
      <c r="O698" s="301"/>
    </row>
    <row r="699" s="208" customFormat="1" hidden="1" spans="1:15">
      <c r="A699" s="284">
        <v>2110103</v>
      </c>
      <c r="B699" s="288" t="s">
        <v>159</v>
      </c>
      <c r="C699" s="241"/>
      <c r="D699" s="316">
        <v>0</v>
      </c>
      <c r="E699" s="241"/>
      <c r="F699" s="228"/>
      <c r="G699" s="229"/>
      <c r="H699" s="230"/>
      <c r="I699" s="286">
        <f t="shared" si="134"/>
        <v>0</v>
      </c>
      <c r="J699" s="241"/>
      <c r="K699" s="230"/>
      <c r="M699" s="208">
        <f t="shared" si="123"/>
        <v>0</v>
      </c>
      <c r="N699" s="301"/>
      <c r="O699" s="301"/>
    </row>
    <row r="700" s="208" customFormat="1" hidden="1" spans="1:15">
      <c r="A700" s="284">
        <v>2110104</v>
      </c>
      <c r="B700" s="288" t="s">
        <v>650</v>
      </c>
      <c r="C700" s="241"/>
      <c r="D700" s="292">
        <v>0</v>
      </c>
      <c r="E700" s="241"/>
      <c r="F700" s="228"/>
      <c r="G700" s="229"/>
      <c r="H700" s="230"/>
      <c r="I700" s="286">
        <f t="shared" si="134"/>
        <v>0</v>
      </c>
      <c r="J700" s="241"/>
      <c r="K700" s="230"/>
      <c r="M700" s="208">
        <f t="shared" si="123"/>
        <v>0</v>
      </c>
      <c r="N700" s="301"/>
      <c r="O700" s="301"/>
    </row>
    <row r="701" s="208" customFormat="1" hidden="1" spans="1:15">
      <c r="A701" s="284">
        <v>2110105</v>
      </c>
      <c r="B701" s="288" t="s">
        <v>651</v>
      </c>
      <c r="C701" s="241"/>
      <c r="D701" s="292">
        <v>0</v>
      </c>
      <c r="E701" s="241"/>
      <c r="F701" s="228"/>
      <c r="G701" s="229"/>
      <c r="H701" s="230"/>
      <c r="I701" s="286">
        <f t="shared" si="134"/>
        <v>0</v>
      </c>
      <c r="J701" s="241"/>
      <c r="K701" s="230"/>
      <c r="M701" s="208">
        <f t="shared" si="123"/>
        <v>0</v>
      </c>
      <c r="N701" s="301"/>
      <c r="O701" s="301"/>
    </row>
    <row r="702" customFormat="1" hidden="1" spans="1:15">
      <c r="A702" s="284">
        <v>2110106</v>
      </c>
      <c r="B702" s="169" t="s">
        <v>652</v>
      </c>
      <c r="C702" s="241"/>
      <c r="D702" s="292">
        <v>0</v>
      </c>
      <c r="E702" s="241"/>
      <c r="F702" s="228"/>
      <c r="G702" s="229"/>
      <c r="H702" s="230"/>
      <c r="I702" s="286">
        <f t="shared" si="134"/>
        <v>0</v>
      </c>
      <c r="J702" s="241"/>
      <c r="K702" s="230"/>
      <c r="M702">
        <f t="shared" si="123"/>
        <v>0</v>
      </c>
      <c r="N702" s="301"/>
      <c r="O702" s="301"/>
    </row>
    <row r="703" customFormat="1" hidden="1" spans="1:15">
      <c r="A703" s="284">
        <v>2110107</v>
      </c>
      <c r="B703" s="169" t="s">
        <v>653</v>
      </c>
      <c r="C703" s="241"/>
      <c r="D703" s="292">
        <v>0</v>
      </c>
      <c r="E703" s="241"/>
      <c r="F703" s="228"/>
      <c r="G703" s="229"/>
      <c r="H703" s="230"/>
      <c r="I703" s="286">
        <f t="shared" si="134"/>
        <v>0</v>
      </c>
      <c r="J703" s="241"/>
      <c r="K703" s="230"/>
      <c r="M703">
        <f t="shared" si="123"/>
        <v>0</v>
      </c>
      <c r="N703" s="301"/>
      <c r="O703" s="301"/>
    </row>
    <row r="704" customFormat="1" hidden="1" spans="1:15">
      <c r="A704" s="284">
        <v>2110199</v>
      </c>
      <c r="B704" s="169" t="s">
        <v>654</v>
      </c>
      <c r="C704" s="241">
        <v>63</v>
      </c>
      <c r="D704" s="292">
        <v>23</v>
      </c>
      <c r="E704" s="241">
        <v>27</v>
      </c>
      <c r="F704" s="228"/>
      <c r="G704" s="229"/>
      <c r="H704" s="230"/>
      <c r="I704" s="286">
        <f t="shared" si="134"/>
        <v>3</v>
      </c>
      <c r="J704" s="241"/>
      <c r="K704" s="230"/>
      <c r="M704">
        <f t="shared" si="123"/>
        <v>3</v>
      </c>
      <c r="N704" s="301">
        <v>3</v>
      </c>
      <c r="O704" s="301"/>
    </row>
    <row r="705" customFormat="1" hidden="1" spans="1:15">
      <c r="A705" s="278">
        <v>21102</v>
      </c>
      <c r="B705" s="307" t="s">
        <v>655</v>
      </c>
      <c r="C705" s="317">
        <f>SUM(C706:C708)</f>
        <v>0</v>
      </c>
      <c r="D705" s="313"/>
      <c r="E705" s="317">
        <f>SUM(E706:E708)</f>
        <v>0</v>
      </c>
      <c r="F705" s="282"/>
      <c r="G705" s="280"/>
      <c r="H705" s="283"/>
      <c r="I705" s="313"/>
      <c r="J705" s="304">
        <f>I705-D705</f>
        <v>0</v>
      </c>
      <c r="K705" s="283"/>
      <c r="M705">
        <f t="shared" si="123"/>
        <v>0</v>
      </c>
      <c r="N705" s="301"/>
      <c r="O705" s="301"/>
    </row>
    <row r="706" customFormat="1" hidden="1" spans="1:15">
      <c r="A706" s="284">
        <v>2110203</v>
      </c>
      <c r="B706" s="169" t="s">
        <v>656</v>
      </c>
      <c r="C706" s="241"/>
      <c r="D706" s="292">
        <v>0</v>
      </c>
      <c r="E706" s="241"/>
      <c r="F706" s="228"/>
      <c r="G706" s="229"/>
      <c r="H706" s="230"/>
      <c r="I706" s="286">
        <f t="shared" ref="I706:I708" si="136">M706+P706+Q706</f>
        <v>0</v>
      </c>
      <c r="J706" s="241"/>
      <c r="K706" s="230"/>
      <c r="M706">
        <f t="shared" si="123"/>
        <v>0</v>
      </c>
      <c r="N706" s="301"/>
      <c r="O706" s="301"/>
    </row>
    <row r="707" customFormat="1" hidden="1" spans="1:15">
      <c r="A707" s="284">
        <v>2110204</v>
      </c>
      <c r="B707" s="169" t="s">
        <v>657</v>
      </c>
      <c r="C707" s="241"/>
      <c r="D707" s="292">
        <v>0</v>
      </c>
      <c r="E707" s="241"/>
      <c r="F707" s="228"/>
      <c r="G707" s="241"/>
      <c r="H707" s="230"/>
      <c r="I707" s="286">
        <f t="shared" si="136"/>
        <v>0</v>
      </c>
      <c r="J707" s="241"/>
      <c r="K707" s="230"/>
      <c r="M707">
        <f t="shared" si="123"/>
        <v>0</v>
      </c>
      <c r="N707" s="301"/>
      <c r="O707" s="301"/>
    </row>
    <row r="708" customFormat="1" hidden="1" spans="1:15">
      <c r="A708" s="284">
        <v>2110299</v>
      </c>
      <c r="B708" s="169" t="s">
        <v>658</v>
      </c>
      <c r="C708" s="241"/>
      <c r="D708" s="292">
        <v>0</v>
      </c>
      <c r="E708" s="241"/>
      <c r="F708" s="228"/>
      <c r="G708" s="229"/>
      <c r="H708" s="230"/>
      <c r="I708" s="286">
        <f t="shared" si="136"/>
        <v>0</v>
      </c>
      <c r="J708" s="241"/>
      <c r="K708" s="230"/>
      <c r="M708">
        <f t="shared" si="123"/>
        <v>0</v>
      </c>
      <c r="N708" s="301"/>
      <c r="O708" s="301"/>
    </row>
    <row r="709" customFormat="1" hidden="1" spans="1:15">
      <c r="A709" s="278">
        <v>21103</v>
      </c>
      <c r="B709" s="307" t="s">
        <v>659</v>
      </c>
      <c r="C709" s="317">
        <f>SUM(C710:C717)</f>
        <v>5484</v>
      </c>
      <c r="D709" s="313">
        <v>3400</v>
      </c>
      <c r="E709" s="317">
        <f>SUM(E710:E717)</f>
        <v>1092</v>
      </c>
      <c r="F709" s="282"/>
      <c r="G709" s="280">
        <f>E709-C709</f>
        <v>-4392</v>
      </c>
      <c r="H709" s="283">
        <f>(E709/C709-1)*100</f>
        <v>-80.0875273522976</v>
      </c>
      <c r="I709" s="313">
        <f>SUM(I710:I717)</f>
        <v>97</v>
      </c>
      <c r="J709" s="304">
        <f>I709-D709</f>
        <v>-3303</v>
      </c>
      <c r="K709" s="283"/>
      <c r="M709">
        <f t="shared" si="123"/>
        <v>0</v>
      </c>
      <c r="N709" s="301"/>
      <c r="O709" s="301"/>
    </row>
    <row r="710" customFormat="1" hidden="1" spans="1:17">
      <c r="A710" s="284">
        <v>2110301</v>
      </c>
      <c r="B710" s="169" t="s">
        <v>660</v>
      </c>
      <c r="C710" s="241">
        <v>22</v>
      </c>
      <c r="D710" s="292">
        <v>256</v>
      </c>
      <c r="E710" s="241">
        <v>8</v>
      </c>
      <c r="F710" s="228"/>
      <c r="G710" s="229"/>
      <c r="H710" s="230"/>
      <c r="I710" s="286">
        <f t="shared" ref="I710:I717" si="137">M710+P710+Q710</f>
        <v>17</v>
      </c>
      <c r="J710" s="241"/>
      <c r="K710" s="230"/>
      <c r="M710">
        <f t="shared" ref="M710:M721" si="138">N710+O710</f>
        <v>0</v>
      </c>
      <c r="N710" s="301"/>
      <c r="O710" s="301"/>
      <c r="Q710">
        <v>17</v>
      </c>
    </row>
    <row r="711" customFormat="1" hidden="1" spans="1:17">
      <c r="A711" s="284">
        <v>2110302</v>
      </c>
      <c r="B711" s="169" t="s">
        <v>661</v>
      </c>
      <c r="C711" s="241">
        <v>5362</v>
      </c>
      <c r="D711" s="291">
        <v>3144</v>
      </c>
      <c r="E711" s="241">
        <v>1059</v>
      </c>
      <c r="F711" s="228"/>
      <c r="G711" s="229"/>
      <c r="H711" s="230"/>
      <c r="I711" s="286">
        <f t="shared" si="137"/>
        <v>80</v>
      </c>
      <c r="J711" s="241"/>
      <c r="K711" s="230"/>
      <c r="M711">
        <f t="shared" si="138"/>
        <v>0</v>
      </c>
      <c r="N711" s="301"/>
      <c r="O711" s="301"/>
      <c r="P711">
        <v>20</v>
      </c>
      <c r="Q711">
        <v>60</v>
      </c>
    </row>
    <row r="712" customFormat="1" hidden="1" spans="1:15">
      <c r="A712" s="284">
        <v>2110303</v>
      </c>
      <c r="B712" s="169" t="s">
        <v>662</v>
      </c>
      <c r="C712" s="241">
        <v>0</v>
      </c>
      <c r="D712" s="292">
        <v>0</v>
      </c>
      <c r="E712" s="241"/>
      <c r="F712" s="228"/>
      <c r="G712" s="229"/>
      <c r="H712" s="230"/>
      <c r="I712" s="286">
        <f t="shared" si="137"/>
        <v>0</v>
      </c>
      <c r="J712" s="241"/>
      <c r="K712" s="230"/>
      <c r="M712">
        <f t="shared" si="138"/>
        <v>0</v>
      </c>
      <c r="N712" s="301"/>
      <c r="O712" s="301"/>
    </row>
    <row r="713" customFormat="1" hidden="1" spans="1:15">
      <c r="A713" s="284">
        <v>2110304</v>
      </c>
      <c r="B713" s="169" t="s">
        <v>663</v>
      </c>
      <c r="C713" s="241">
        <v>100</v>
      </c>
      <c r="D713" s="292">
        <v>0</v>
      </c>
      <c r="E713" s="241"/>
      <c r="F713" s="228"/>
      <c r="G713" s="229"/>
      <c r="H713" s="230"/>
      <c r="I713" s="286">
        <f t="shared" si="137"/>
        <v>0</v>
      </c>
      <c r="J713" s="241"/>
      <c r="K713" s="230"/>
      <c r="M713">
        <f t="shared" si="138"/>
        <v>0</v>
      </c>
      <c r="N713" s="301"/>
      <c r="O713" s="301"/>
    </row>
    <row r="714" customFormat="1" hidden="1" spans="1:15">
      <c r="A714" s="284">
        <v>2110305</v>
      </c>
      <c r="B714" s="169" t="s">
        <v>664</v>
      </c>
      <c r="C714" s="241"/>
      <c r="D714" s="292">
        <v>0</v>
      </c>
      <c r="E714" s="241"/>
      <c r="F714" s="228"/>
      <c r="G714" s="229"/>
      <c r="H714" s="230"/>
      <c r="I714" s="286">
        <f t="shared" si="137"/>
        <v>0</v>
      </c>
      <c r="J714" s="241"/>
      <c r="K714" s="230"/>
      <c r="M714">
        <f t="shared" si="138"/>
        <v>0</v>
      </c>
      <c r="N714" s="301"/>
      <c r="O714" s="301"/>
    </row>
    <row r="715" customFormat="1" hidden="1" spans="1:15">
      <c r="A715" s="284">
        <v>2110306</v>
      </c>
      <c r="B715" s="169" t="s">
        <v>665</v>
      </c>
      <c r="C715" s="241"/>
      <c r="D715" s="292">
        <v>0</v>
      </c>
      <c r="E715" s="241"/>
      <c r="F715" s="228"/>
      <c r="G715" s="229"/>
      <c r="H715" s="230"/>
      <c r="I715" s="286">
        <f t="shared" si="137"/>
        <v>0</v>
      </c>
      <c r="J715" s="241"/>
      <c r="K715" s="230"/>
      <c r="M715">
        <f t="shared" si="138"/>
        <v>0</v>
      </c>
      <c r="N715" s="301"/>
      <c r="O715" s="301"/>
    </row>
    <row r="716" customFormat="1" hidden="1" spans="1:15">
      <c r="A716" s="284">
        <v>2110307</v>
      </c>
      <c r="B716" s="169" t="s">
        <v>666</v>
      </c>
      <c r="C716" s="241"/>
      <c r="D716" s="292">
        <v>0</v>
      </c>
      <c r="E716" s="241"/>
      <c r="F716" s="228"/>
      <c r="G716" s="229"/>
      <c r="H716" s="230"/>
      <c r="I716" s="286">
        <f t="shared" si="137"/>
        <v>0</v>
      </c>
      <c r="J716" s="241"/>
      <c r="K716" s="230"/>
      <c r="M716">
        <f t="shared" si="138"/>
        <v>0</v>
      </c>
      <c r="N716" s="301"/>
      <c r="O716" s="301"/>
    </row>
    <row r="717" customFormat="1" hidden="1" spans="1:15">
      <c r="A717" s="284">
        <v>2110399</v>
      </c>
      <c r="B717" s="169" t="s">
        <v>667</v>
      </c>
      <c r="C717" s="241"/>
      <c r="D717" s="292">
        <v>0</v>
      </c>
      <c r="E717" s="241">
        <v>25</v>
      </c>
      <c r="F717" s="228"/>
      <c r="G717" s="229"/>
      <c r="H717" s="230"/>
      <c r="I717" s="286">
        <f t="shared" si="137"/>
        <v>0</v>
      </c>
      <c r="J717" s="241">
        <f>I717-D717</f>
        <v>0</v>
      </c>
      <c r="K717" s="230"/>
      <c r="M717">
        <f t="shared" si="138"/>
        <v>0</v>
      </c>
      <c r="N717" s="301"/>
      <c r="O717" s="301"/>
    </row>
    <row r="718" customFormat="1" hidden="1" spans="1:15">
      <c r="A718" s="278">
        <v>21104</v>
      </c>
      <c r="B718" s="307" t="s">
        <v>668</v>
      </c>
      <c r="C718" s="317">
        <f>SUM(C719:C723)</f>
        <v>1185</v>
      </c>
      <c r="D718" s="313">
        <v>150</v>
      </c>
      <c r="E718" s="317">
        <f>SUM(E719:E723)</f>
        <v>356</v>
      </c>
      <c r="F718" s="282"/>
      <c r="G718" s="280">
        <f>E718-C718</f>
        <v>-829</v>
      </c>
      <c r="H718" s="283">
        <f>(E718/C718-1)*100</f>
        <v>-69.957805907173</v>
      </c>
      <c r="I718" s="313">
        <f>SUM(I719:I723)</f>
        <v>196</v>
      </c>
      <c r="J718" s="304">
        <f>I718-D718</f>
        <v>46</v>
      </c>
      <c r="K718" s="283"/>
      <c r="M718">
        <f t="shared" si="138"/>
        <v>0</v>
      </c>
      <c r="N718" s="301"/>
      <c r="O718" s="301"/>
    </row>
    <row r="719" customFormat="1" hidden="1" spans="1:17">
      <c r="A719" s="284">
        <v>2110401</v>
      </c>
      <c r="B719" s="169" t="s">
        <v>669</v>
      </c>
      <c r="C719" s="241">
        <v>155</v>
      </c>
      <c r="D719" s="286">
        <v>150</v>
      </c>
      <c r="E719" s="241">
        <v>139</v>
      </c>
      <c r="F719" s="228"/>
      <c r="G719" s="241"/>
      <c r="H719" s="230"/>
      <c r="I719" s="286">
        <f t="shared" ref="I719:I723" si="139">M719+P719+Q719</f>
        <v>188</v>
      </c>
      <c r="J719" s="241">
        <v>0</v>
      </c>
      <c r="K719" s="230"/>
      <c r="M719">
        <f t="shared" si="138"/>
        <v>0</v>
      </c>
      <c r="N719" s="301"/>
      <c r="O719" s="301"/>
      <c r="P719">
        <v>88</v>
      </c>
      <c r="Q719">
        <v>100</v>
      </c>
    </row>
    <row r="720" customFormat="1" hidden="1" spans="1:15">
      <c r="A720" s="284">
        <v>2110402</v>
      </c>
      <c r="B720" s="169" t="s">
        <v>670</v>
      </c>
      <c r="C720" s="241">
        <v>1030</v>
      </c>
      <c r="D720" s="286">
        <v>0</v>
      </c>
      <c r="E720" s="241">
        <v>217</v>
      </c>
      <c r="F720" s="228"/>
      <c r="G720" s="229"/>
      <c r="H720" s="230"/>
      <c r="I720" s="286">
        <f t="shared" si="139"/>
        <v>0</v>
      </c>
      <c r="J720" s="241">
        <v>0</v>
      </c>
      <c r="K720" s="230"/>
      <c r="M720">
        <f t="shared" si="138"/>
        <v>0</v>
      </c>
      <c r="N720" s="301"/>
      <c r="O720" s="301"/>
    </row>
    <row r="721" customFormat="1" hidden="1" spans="1:15">
      <c r="A721" s="284">
        <v>2110404</v>
      </c>
      <c r="B721" s="169" t="s">
        <v>671</v>
      </c>
      <c r="C721" s="241"/>
      <c r="D721" s="286">
        <v>0</v>
      </c>
      <c r="E721" s="241"/>
      <c r="F721" s="228"/>
      <c r="G721" s="241"/>
      <c r="H721" s="230"/>
      <c r="I721" s="286">
        <f t="shared" si="139"/>
        <v>0</v>
      </c>
      <c r="J721" s="241">
        <v>0</v>
      </c>
      <c r="K721" s="230"/>
      <c r="M721">
        <f t="shared" si="138"/>
        <v>0</v>
      </c>
      <c r="N721" s="301"/>
      <c r="O721" s="301"/>
    </row>
    <row r="722" customFormat="1" hidden="1" spans="1:16">
      <c r="A722" s="284">
        <v>2110406</v>
      </c>
      <c r="B722" s="169" t="s">
        <v>672</v>
      </c>
      <c r="C722" s="241"/>
      <c r="D722" s="286"/>
      <c r="E722" s="241"/>
      <c r="F722" s="228"/>
      <c r="G722" s="241"/>
      <c r="H722" s="230"/>
      <c r="I722" s="286">
        <f t="shared" si="139"/>
        <v>8</v>
      </c>
      <c r="J722" s="241"/>
      <c r="K722" s="230"/>
      <c r="N722" s="301"/>
      <c r="O722" s="301"/>
      <c r="P722">
        <v>8</v>
      </c>
    </row>
    <row r="723" customFormat="1" hidden="1" spans="1:15">
      <c r="A723" s="284">
        <v>2110499</v>
      </c>
      <c r="B723" s="169" t="s">
        <v>673</v>
      </c>
      <c r="C723" s="241"/>
      <c r="D723" s="286">
        <v>0</v>
      </c>
      <c r="E723" s="241"/>
      <c r="F723" s="228"/>
      <c r="G723" s="241"/>
      <c r="H723" s="230"/>
      <c r="I723" s="286">
        <f t="shared" si="139"/>
        <v>0</v>
      </c>
      <c r="J723" s="241">
        <v>0</v>
      </c>
      <c r="K723" s="230"/>
      <c r="M723">
        <f t="shared" ref="M723:M786" si="140">N723+O723</f>
        <v>0</v>
      </c>
      <c r="N723" s="301"/>
      <c r="O723" s="301"/>
    </row>
    <row r="724" customFormat="1" hidden="1" spans="1:15">
      <c r="A724" s="278">
        <v>21105</v>
      </c>
      <c r="B724" s="307" t="s">
        <v>674</v>
      </c>
      <c r="C724" s="317"/>
      <c r="D724" s="313">
        <v>45</v>
      </c>
      <c r="E724" s="317"/>
      <c r="F724" s="282"/>
      <c r="G724" s="280"/>
      <c r="H724" s="283"/>
      <c r="I724" s="313">
        <f>SUM(I725:I730)</f>
        <v>98</v>
      </c>
      <c r="J724" s="304">
        <f>I724-D724</f>
        <v>53</v>
      </c>
      <c r="K724" s="283"/>
      <c r="M724">
        <f t="shared" si="140"/>
        <v>0</v>
      </c>
      <c r="N724" s="301"/>
      <c r="O724" s="301"/>
    </row>
    <row r="725" customFormat="1" hidden="1" spans="1:17">
      <c r="A725" s="284">
        <v>2110501</v>
      </c>
      <c r="B725" s="169" t="s">
        <v>675</v>
      </c>
      <c r="C725" s="241"/>
      <c r="D725" s="286">
        <v>0</v>
      </c>
      <c r="E725" s="241"/>
      <c r="F725" s="228"/>
      <c r="G725" s="241"/>
      <c r="H725" s="230"/>
      <c r="I725" s="286">
        <f t="shared" ref="I725:I730" si="141">M725+P725+Q725</f>
        <v>98</v>
      </c>
      <c r="J725" s="241">
        <v>0</v>
      </c>
      <c r="K725" s="230"/>
      <c r="M725">
        <f t="shared" si="140"/>
        <v>0</v>
      </c>
      <c r="N725" s="301"/>
      <c r="O725" s="301"/>
      <c r="P725">
        <v>53</v>
      </c>
      <c r="Q725">
        <v>45</v>
      </c>
    </row>
    <row r="726" customFormat="1" hidden="1" spans="1:15">
      <c r="A726" s="284">
        <v>2110502</v>
      </c>
      <c r="B726" s="169" t="s">
        <v>676</v>
      </c>
      <c r="C726" s="241"/>
      <c r="D726" s="286">
        <v>0</v>
      </c>
      <c r="E726" s="241"/>
      <c r="F726" s="228"/>
      <c r="G726" s="241"/>
      <c r="H726" s="230"/>
      <c r="I726" s="286">
        <f t="shared" si="141"/>
        <v>0</v>
      </c>
      <c r="J726" s="241">
        <v>0</v>
      </c>
      <c r="K726" s="230"/>
      <c r="M726">
        <f t="shared" si="140"/>
        <v>0</v>
      </c>
      <c r="N726" s="301"/>
      <c r="O726" s="301"/>
    </row>
    <row r="727" customFormat="1" hidden="1" spans="1:15">
      <c r="A727" s="284">
        <v>2110503</v>
      </c>
      <c r="B727" s="169" t="s">
        <v>677</v>
      </c>
      <c r="C727" s="241"/>
      <c r="D727" s="286">
        <v>0</v>
      </c>
      <c r="E727" s="241"/>
      <c r="F727" s="228"/>
      <c r="G727" s="241"/>
      <c r="H727" s="230"/>
      <c r="I727" s="286">
        <f t="shared" si="141"/>
        <v>0</v>
      </c>
      <c r="J727" s="241">
        <v>0</v>
      </c>
      <c r="K727" s="230"/>
      <c r="M727">
        <f t="shared" si="140"/>
        <v>0</v>
      </c>
      <c r="N727" s="301"/>
      <c r="O727" s="301"/>
    </row>
    <row r="728" customFormat="1" hidden="1" spans="1:15">
      <c r="A728" s="284">
        <v>2110506</v>
      </c>
      <c r="B728" s="169" t="s">
        <v>678</v>
      </c>
      <c r="C728" s="241"/>
      <c r="D728" s="286">
        <v>0</v>
      </c>
      <c r="E728" s="241"/>
      <c r="F728" s="228"/>
      <c r="G728" s="241"/>
      <c r="H728" s="230"/>
      <c r="I728" s="286">
        <f t="shared" si="141"/>
        <v>0</v>
      </c>
      <c r="J728" s="241">
        <v>0</v>
      </c>
      <c r="K728" s="230"/>
      <c r="M728">
        <f t="shared" si="140"/>
        <v>0</v>
      </c>
      <c r="N728" s="301"/>
      <c r="O728" s="301"/>
    </row>
    <row r="729" customFormat="1" hidden="1" spans="1:15">
      <c r="A729" s="284">
        <v>2110507</v>
      </c>
      <c r="B729" s="169" t="s">
        <v>679</v>
      </c>
      <c r="C729" s="241"/>
      <c r="D729" s="286">
        <v>45</v>
      </c>
      <c r="E729" s="241"/>
      <c r="F729" s="228"/>
      <c r="G729" s="241"/>
      <c r="H729" s="230"/>
      <c r="I729" s="286">
        <f t="shared" si="141"/>
        <v>0</v>
      </c>
      <c r="J729" s="241"/>
      <c r="K729" s="230"/>
      <c r="M729">
        <f t="shared" si="140"/>
        <v>0</v>
      </c>
      <c r="N729" s="301"/>
      <c r="O729" s="301"/>
    </row>
    <row r="730" customFormat="1" hidden="1" spans="1:15">
      <c r="A730" s="284">
        <v>2110599</v>
      </c>
      <c r="B730" s="169" t="s">
        <v>680</v>
      </c>
      <c r="C730" s="241"/>
      <c r="D730" s="286">
        <v>0</v>
      </c>
      <c r="E730" s="241"/>
      <c r="F730" s="228"/>
      <c r="G730" s="241"/>
      <c r="H730" s="230"/>
      <c r="I730" s="286">
        <f t="shared" si="141"/>
        <v>0</v>
      </c>
      <c r="J730" s="241">
        <v>0</v>
      </c>
      <c r="K730" s="230"/>
      <c r="M730">
        <f t="shared" si="140"/>
        <v>0</v>
      </c>
      <c r="N730" s="301"/>
      <c r="O730" s="301"/>
    </row>
    <row r="731" customFormat="1" hidden="1" spans="1:15">
      <c r="A731" s="278">
        <v>21107</v>
      </c>
      <c r="B731" s="307" t="s">
        <v>681</v>
      </c>
      <c r="C731" s="317"/>
      <c r="D731" s="313"/>
      <c r="E731" s="317"/>
      <c r="F731" s="282"/>
      <c r="G731" s="280"/>
      <c r="H731" s="283"/>
      <c r="I731" s="313"/>
      <c r="J731" s="304">
        <f>I731-D731</f>
        <v>0</v>
      </c>
      <c r="K731" s="283"/>
      <c r="M731">
        <f t="shared" si="140"/>
        <v>0</v>
      </c>
      <c r="N731" s="301"/>
      <c r="O731" s="301"/>
    </row>
    <row r="732" customFormat="1" hidden="1" spans="1:15">
      <c r="A732" s="284">
        <v>2110704</v>
      </c>
      <c r="B732" s="169" t="s">
        <v>682</v>
      </c>
      <c r="C732" s="241"/>
      <c r="D732" s="286">
        <v>0</v>
      </c>
      <c r="E732" s="241"/>
      <c r="F732" s="228"/>
      <c r="G732" s="241"/>
      <c r="H732" s="230"/>
      <c r="I732" s="286">
        <f t="shared" ref="I732:I738" si="142">M732+P732+Q732</f>
        <v>0</v>
      </c>
      <c r="J732" s="241">
        <v>0</v>
      </c>
      <c r="K732" s="230"/>
      <c r="M732">
        <f t="shared" si="140"/>
        <v>0</v>
      </c>
      <c r="N732" s="301"/>
      <c r="O732" s="301"/>
    </row>
    <row r="733" customFormat="1" hidden="1" spans="1:15">
      <c r="A733" s="284">
        <v>2110799</v>
      </c>
      <c r="B733" s="169" t="s">
        <v>683</v>
      </c>
      <c r="C733" s="241"/>
      <c r="D733" s="286">
        <v>0</v>
      </c>
      <c r="E733" s="241"/>
      <c r="F733" s="228"/>
      <c r="G733" s="241"/>
      <c r="H733" s="230"/>
      <c r="I733" s="286">
        <f t="shared" si="142"/>
        <v>0</v>
      </c>
      <c r="J733" s="241">
        <v>0</v>
      </c>
      <c r="K733" s="230"/>
      <c r="M733">
        <f t="shared" si="140"/>
        <v>0</v>
      </c>
      <c r="N733" s="301"/>
      <c r="O733" s="301"/>
    </row>
    <row r="734" customFormat="1" hidden="1" spans="1:15">
      <c r="A734" s="278">
        <v>21108</v>
      </c>
      <c r="B734" s="307" t="s">
        <v>684</v>
      </c>
      <c r="C734" s="317"/>
      <c r="D734" s="313"/>
      <c r="E734" s="317"/>
      <c r="F734" s="282"/>
      <c r="G734" s="280"/>
      <c r="H734" s="283"/>
      <c r="I734" s="313"/>
      <c r="J734" s="304">
        <f t="shared" ref="J734:J739" si="143">I734-D734</f>
        <v>0</v>
      </c>
      <c r="K734" s="283"/>
      <c r="M734">
        <f t="shared" si="140"/>
        <v>0</v>
      </c>
      <c r="N734" s="301"/>
      <c r="O734" s="301"/>
    </row>
    <row r="735" customFormat="1" hidden="1" spans="1:15">
      <c r="A735" s="284">
        <v>2110804</v>
      </c>
      <c r="B735" s="169" t="s">
        <v>685</v>
      </c>
      <c r="C735" s="241"/>
      <c r="D735" s="286">
        <v>0</v>
      </c>
      <c r="E735" s="241"/>
      <c r="F735" s="228"/>
      <c r="G735" s="241"/>
      <c r="H735" s="230"/>
      <c r="I735" s="286">
        <f t="shared" si="142"/>
        <v>0</v>
      </c>
      <c r="J735" s="241">
        <v>0</v>
      </c>
      <c r="K735" s="230"/>
      <c r="M735">
        <f t="shared" si="140"/>
        <v>0</v>
      </c>
      <c r="N735" s="301"/>
      <c r="O735" s="301"/>
    </row>
    <row r="736" customFormat="1" hidden="1" spans="1:15">
      <c r="A736" s="284">
        <v>2110899</v>
      </c>
      <c r="B736" s="169" t="s">
        <v>686</v>
      </c>
      <c r="C736" s="241"/>
      <c r="D736" s="286">
        <v>0</v>
      </c>
      <c r="E736" s="241"/>
      <c r="F736" s="228"/>
      <c r="G736" s="241"/>
      <c r="H736" s="230"/>
      <c r="I736" s="286">
        <f t="shared" si="142"/>
        <v>0</v>
      </c>
      <c r="J736" s="241">
        <v>0</v>
      </c>
      <c r="K736" s="230">
        <v>0</v>
      </c>
      <c r="M736">
        <f t="shared" si="140"/>
        <v>0</v>
      </c>
      <c r="N736" s="301"/>
      <c r="O736" s="301"/>
    </row>
    <row r="737" customFormat="1" hidden="1" spans="1:15">
      <c r="A737" s="278">
        <v>21109</v>
      </c>
      <c r="B737" s="307" t="s">
        <v>687</v>
      </c>
      <c r="C737" s="304"/>
      <c r="D737" s="313">
        <v>0</v>
      </c>
      <c r="E737" s="304"/>
      <c r="F737" s="282"/>
      <c r="G737" s="280"/>
      <c r="H737" s="283"/>
      <c r="I737" s="313">
        <f t="shared" si="142"/>
        <v>0</v>
      </c>
      <c r="J737" s="304">
        <f t="shared" si="143"/>
        <v>0</v>
      </c>
      <c r="K737" s="283"/>
      <c r="M737">
        <f t="shared" si="140"/>
        <v>0</v>
      </c>
      <c r="N737" s="301"/>
      <c r="O737" s="301"/>
    </row>
    <row r="738" customFormat="1" hidden="1" spans="1:15">
      <c r="A738" s="278">
        <v>21110</v>
      </c>
      <c r="B738" s="307" t="s">
        <v>688</v>
      </c>
      <c r="C738" s="304">
        <v>52</v>
      </c>
      <c r="D738" s="313">
        <v>474</v>
      </c>
      <c r="E738" s="304">
        <v>211</v>
      </c>
      <c r="F738" s="282"/>
      <c r="G738" s="280">
        <f>E738-C738</f>
        <v>159</v>
      </c>
      <c r="H738" s="283">
        <f>(E738/C738-1)*100</f>
        <v>305.769230769231</v>
      </c>
      <c r="I738" s="313">
        <f t="shared" si="142"/>
        <v>0</v>
      </c>
      <c r="J738" s="304">
        <f t="shared" si="143"/>
        <v>-474</v>
      </c>
      <c r="K738" s="283"/>
      <c r="M738">
        <f t="shared" si="140"/>
        <v>0</v>
      </c>
      <c r="N738" s="301"/>
      <c r="O738" s="301"/>
    </row>
    <row r="739" customFormat="1" hidden="1" spans="1:15">
      <c r="A739" s="278">
        <v>21111</v>
      </c>
      <c r="B739" s="307" t="s">
        <v>689</v>
      </c>
      <c r="C739" s="317"/>
      <c r="D739" s="313"/>
      <c r="E739" s="317"/>
      <c r="F739" s="282" t="e">
        <f>E739/D739*100</f>
        <v>#DIV/0!</v>
      </c>
      <c r="G739" s="280">
        <f>E739-C739</f>
        <v>0</v>
      </c>
      <c r="H739" s="283" t="e">
        <f>(E739/C739-1)*100</f>
        <v>#DIV/0!</v>
      </c>
      <c r="I739" s="313"/>
      <c r="J739" s="304">
        <f t="shared" si="143"/>
        <v>0</v>
      </c>
      <c r="K739" s="283" t="e">
        <f>(I739/D739-1)*100</f>
        <v>#DIV/0!</v>
      </c>
      <c r="M739">
        <f t="shared" si="140"/>
        <v>0</v>
      </c>
      <c r="N739" s="301"/>
      <c r="O739" s="301"/>
    </row>
    <row r="740" customFormat="1" hidden="1" spans="1:15">
      <c r="A740" s="284">
        <v>2111101</v>
      </c>
      <c r="B740" s="169" t="s">
        <v>690</v>
      </c>
      <c r="C740" s="241"/>
      <c r="D740" s="292">
        <v>0</v>
      </c>
      <c r="E740" s="241"/>
      <c r="F740" s="228"/>
      <c r="G740" s="229"/>
      <c r="H740" s="230"/>
      <c r="I740" s="286">
        <f t="shared" ref="I740:I744" si="144">M740+P740+Q740</f>
        <v>0</v>
      </c>
      <c r="J740" s="241"/>
      <c r="K740" s="230"/>
      <c r="M740">
        <f t="shared" si="140"/>
        <v>0</v>
      </c>
      <c r="N740" s="301"/>
      <c r="O740" s="301"/>
    </row>
    <row r="741" customFormat="1" hidden="1" spans="1:15">
      <c r="A741" s="284">
        <v>2111102</v>
      </c>
      <c r="B741" s="169" t="s">
        <v>691</v>
      </c>
      <c r="C741" s="241"/>
      <c r="D741" s="292">
        <v>0</v>
      </c>
      <c r="E741" s="241"/>
      <c r="F741" s="228"/>
      <c r="G741" s="229"/>
      <c r="H741" s="230"/>
      <c r="I741" s="286">
        <f t="shared" si="144"/>
        <v>0</v>
      </c>
      <c r="J741" s="241"/>
      <c r="K741" s="230"/>
      <c r="M741">
        <f t="shared" si="140"/>
        <v>0</v>
      </c>
      <c r="N741" s="301"/>
      <c r="O741" s="301"/>
    </row>
    <row r="742" customFormat="1" hidden="1" spans="1:15">
      <c r="A742" s="284">
        <v>2111103</v>
      </c>
      <c r="B742" s="169" t="s">
        <v>692</v>
      </c>
      <c r="C742" s="241"/>
      <c r="D742" s="292">
        <v>0</v>
      </c>
      <c r="E742" s="241"/>
      <c r="F742" s="228"/>
      <c r="G742" s="229"/>
      <c r="H742" s="230"/>
      <c r="I742" s="286">
        <f t="shared" si="144"/>
        <v>0</v>
      </c>
      <c r="J742" s="241"/>
      <c r="K742" s="230"/>
      <c r="M742">
        <f t="shared" si="140"/>
        <v>0</v>
      </c>
      <c r="N742" s="301"/>
      <c r="O742" s="301"/>
    </row>
    <row r="743" customFormat="1" hidden="1" spans="1:15">
      <c r="A743" s="284">
        <v>2111104</v>
      </c>
      <c r="B743" s="169" t="s">
        <v>693</v>
      </c>
      <c r="C743" s="241"/>
      <c r="D743" s="292">
        <v>0</v>
      </c>
      <c r="E743" s="241"/>
      <c r="F743" s="228"/>
      <c r="G743" s="229"/>
      <c r="H743" s="230"/>
      <c r="I743" s="286">
        <f t="shared" si="144"/>
        <v>0</v>
      </c>
      <c r="J743" s="241"/>
      <c r="K743" s="230"/>
      <c r="M743">
        <f t="shared" si="140"/>
        <v>0</v>
      </c>
      <c r="N743" s="301"/>
      <c r="O743" s="301"/>
    </row>
    <row r="744" customFormat="1" hidden="1" spans="1:15">
      <c r="A744" s="284">
        <v>2111199</v>
      </c>
      <c r="B744" s="169" t="s">
        <v>694</v>
      </c>
      <c r="C744" s="241"/>
      <c r="D744" s="292">
        <v>0</v>
      </c>
      <c r="E744" s="241"/>
      <c r="F744" s="228"/>
      <c r="G744" s="229"/>
      <c r="H744" s="230"/>
      <c r="I744" s="286">
        <f t="shared" si="144"/>
        <v>0</v>
      </c>
      <c r="J744" s="241"/>
      <c r="K744" s="230"/>
      <c r="M744">
        <f t="shared" si="140"/>
        <v>0</v>
      </c>
      <c r="N744" s="301"/>
      <c r="O744" s="301"/>
    </row>
    <row r="745" customFormat="1" hidden="1" spans="1:15">
      <c r="A745" s="278">
        <v>21112</v>
      </c>
      <c r="B745" s="307" t="s">
        <v>695</v>
      </c>
      <c r="C745" s="304"/>
      <c r="D745" s="313"/>
      <c r="E745" s="304"/>
      <c r="F745" s="282"/>
      <c r="G745" s="280"/>
      <c r="H745" s="283"/>
      <c r="I745" s="313"/>
      <c r="J745" s="304">
        <f t="shared" ref="J745:J747" si="145">I745-D745</f>
        <v>0</v>
      </c>
      <c r="K745" s="283"/>
      <c r="M745">
        <f t="shared" si="140"/>
        <v>0</v>
      </c>
      <c r="N745" s="301"/>
      <c r="O745" s="301"/>
    </row>
    <row r="746" customFormat="1" hidden="1" spans="1:15">
      <c r="A746" s="278">
        <v>21113</v>
      </c>
      <c r="B746" s="307" t="s">
        <v>696</v>
      </c>
      <c r="C746" s="304"/>
      <c r="D746" s="313"/>
      <c r="E746" s="304"/>
      <c r="F746" s="282"/>
      <c r="G746" s="280">
        <f>E746-C746</f>
        <v>0</v>
      </c>
      <c r="H746" s="283"/>
      <c r="I746" s="313"/>
      <c r="J746" s="304">
        <f t="shared" si="145"/>
        <v>0</v>
      </c>
      <c r="K746" s="283"/>
      <c r="M746">
        <f t="shared" si="140"/>
        <v>0</v>
      </c>
      <c r="N746" s="301"/>
      <c r="O746" s="301"/>
    </row>
    <row r="747" customFormat="1" hidden="1" spans="1:15">
      <c r="A747" s="278">
        <v>21114</v>
      </c>
      <c r="B747" s="307" t="s">
        <v>697</v>
      </c>
      <c r="C747" s="317"/>
      <c r="D747" s="313"/>
      <c r="E747" s="317"/>
      <c r="F747" s="282"/>
      <c r="G747" s="280"/>
      <c r="H747" s="283"/>
      <c r="I747" s="313"/>
      <c r="J747" s="304">
        <f t="shared" si="145"/>
        <v>0</v>
      </c>
      <c r="K747" s="283"/>
      <c r="M747">
        <f t="shared" si="140"/>
        <v>0</v>
      </c>
      <c r="N747" s="301"/>
      <c r="O747" s="301"/>
    </row>
    <row r="748" customFormat="1" hidden="1" spans="1:15">
      <c r="A748" s="284">
        <v>2111401</v>
      </c>
      <c r="B748" s="169" t="s">
        <v>157</v>
      </c>
      <c r="C748" s="241"/>
      <c r="D748" s="286">
        <v>0</v>
      </c>
      <c r="E748" s="241"/>
      <c r="F748" s="228"/>
      <c r="G748" s="241"/>
      <c r="H748" s="230"/>
      <c r="I748" s="286">
        <f t="shared" ref="I748:I758" si="146">M748+P748+Q748</f>
        <v>0</v>
      </c>
      <c r="J748" s="241">
        <v>0</v>
      </c>
      <c r="K748" s="230"/>
      <c r="M748">
        <f t="shared" si="140"/>
        <v>0</v>
      </c>
      <c r="N748" s="301"/>
      <c r="O748" s="301"/>
    </row>
    <row r="749" customFormat="1" hidden="1" spans="1:15">
      <c r="A749" s="284">
        <v>2111402</v>
      </c>
      <c r="B749" s="169" t="s">
        <v>158</v>
      </c>
      <c r="C749" s="241"/>
      <c r="D749" s="286">
        <v>0</v>
      </c>
      <c r="E749" s="241"/>
      <c r="F749" s="228"/>
      <c r="G749" s="241"/>
      <c r="H749" s="230"/>
      <c r="I749" s="286">
        <f t="shared" si="146"/>
        <v>0</v>
      </c>
      <c r="J749" s="241">
        <v>0</v>
      </c>
      <c r="K749" s="230">
        <v>0</v>
      </c>
      <c r="M749">
        <f t="shared" si="140"/>
        <v>0</v>
      </c>
      <c r="N749" s="301"/>
      <c r="O749" s="301"/>
    </row>
    <row r="750" customFormat="1" hidden="1" spans="1:15">
      <c r="A750" s="284">
        <v>2111403</v>
      </c>
      <c r="B750" s="169" t="s">
        <v>159</v>
      </c>
      <c r="C750" s="241"/>
      <c r="D750" s="286">
        <v>0</v>
      </c>
      <c r="E750" s="241"/>
      <c r="F750" s="228"/>
      <c r="G750" s="241"/>
      <c r="H750" s="230"/>
      <c r="I750" s="286">
        <f t="shared" si="146"/>
        <v>0</v>
      </c>
      <c r="J750" s="241">
        <v>0</v>
      </c>
      <c r="K750" s="230">
        <v>0</v>
      </c>
      <c r="M750">
        <f t="shared" si="140"/>
        <v>0</v>
      </c>
      <c r="N750" s="301"/>
      <c r="O750" s="301"/>
    </row>
    <row r="751" customFormat="1" hidden="1" spans="1:15">
      <c r="A751" s="284">
        <v>2111406</v>
      </c>
      <c r="B751" s="169" t="s">
        <v>698</v>
      </c>
      <c r="C751" s="241"/>
      <c r="D751" s="286">
        <v>0</v>
      </c>
      <c r="E751" s="241"/>
      <c r="F751" s="228"/>
      <c r="G751" s="241"/>
      <c r="H751" s="230"/>
      <c r="I751" s="286">
        <f t="shared" si="146"/>
        <v>0</v>
      </c>
      <c r="J751" s="241">
        <v>0</v>
      </c>
      <c r="K751" s="230">
        <v>0</v>
      </c>
      <c r="M751">
        <f t="shared" si="140"/>
        <v>0</v>
      </c>
      <c r="N751" s="301"/>
      <c r="O751" s="301"/>
    </row>
    <row r="752" customFormat="1" hidden="1" spans="1:15">
      <c r="A752" s="284">
        <v>2111407</v>
      </c>
      <c r="B752" s="169" t="s">
        <v>699</v>
      </c>
      <c r="C752" s="241"/>
      <c r="D752" s="286">
        <v>0</v>
      </c>
      <c r="E752" s="241"/>
      <c r="F752" s="228"/>
      <c r="G752" s="241"/>
      <c r="H752" s="230"/>
      <c r="I752" s="286">
        <f t="shared" si="146"/>
        <v>0</v>
      </c>
      <c r="J752" s="241">
        <v>0</v>
      </c>
      <c r="K752" s="230">
        <v>0</v>
      </c>
      <c r="M752">
        <f t="shared" si="140"/>
        <v>0</v>
      </c>
      <c r="N752" s="301"/>
      <c r="O752" s="301"/>
    </row>
    <row r="753" customFormat="1" hidden="1" spans="1:15">
      <c r="A753" s="284">
        <v>2111408</v>
      </c>
      <c r="B753" s="169" t="s">
        <v>700</v>
      </c>
      <c r="C753" s="241"/>
      <c r="D753" s="286">
        <v>0</v>
      </c>
      <c r="E753" s="241"/>
      <c r="F753" s="228"/>
      <c r="G753" s="241"/>
      <c r="H753" s="230"/>
      <c r="I753" s="286">
        <f t="shared" si="146"/>
        <v>0</v>
      </c>
      <c r="J753" s="241">
        <v>0</v>
      </c>
      <c r="K753" s="230">
        <v>0</v>
      </c>
      <c r="M753">
        <f t="shared" si="140"/>
        <v>0</v>
      </c>
      <c r="N753" s="301"/>
      <c r="O753" s="301"/>
    </row>
    <row r="754" customFormat="1" hidden="1" spans="1:15">
      <c r="A754" s="284">
        <v>2111411</v>
      </c>
      <c r="B754" s="169" t="s">
        <v>197</v>
      </c>
      <c r="C754" s="241"/>
      <c r="D754" s="286">
        <v>0</v>
      </c>
      <c r="E754" s="241"/>
      <c r="F754" s="228"/>
      <c r="G754" s="241"/>
      <c r="H754" s="230"/>
      <c r="I754" s="286">
        <f t="shared" si="146"/>
        <v>0</v>
      </c>
      <c r="J754" s="241">
        <v>0</v>
      </c>
      <c r="K754" s="230">
        <v>0</v>
      </c>
      <c r="M754">
        <f t="shared" si="140"/>
        <v>0</v>
      </c>
      <c r="N754" s="301"/>
      <c r="O754" s="301"/>
    </row>
    <row r="755" customFormat="1" hidden="1" spans="1:15">
      <c r="A755" s="284">
        <v>2111413</v>
      </c>
      <c r="B755" s="169" t="s">
        <v>701</v>
      </c>
      <c r="C755" s="241"/>
      <c r="D755" s="286">
        <v>0</v>
      </c>
      <c r="E755" s="241"/>
      <c r="F755" s="228"/>
      <c r="G755" s="241"/>
      <c r="H755" s="230"/>
      <c r="I755" s="286">
        <f t="shared" si="146"/>
        <v>0</v>
      </c>
      <c r="J755" s="241">
        <v>0</v>
      </c>
      <c r="K755" s="230">
        <v>0</v>
      </c>
      <c r="M755">
        <f t="shared" si="140"/>
        <v>0</v>
      </c>
      <c r="N755" s="301"/>
      <c r="O755" s="301"/>
    </row>
    <row r="756" customFormat="1" hidden="1" spans="1:15">
      <c r="A756" s="284">
        <v>2111450</v>
      </c>
      <c r="B756" s="169" t="s">
        <v>166</v>
      </c>
      <c r="C756" s="241"/>
      <c r="D756" s="286">
        <v>0</v>
      </c>
      <c r="E756" s="241"/>
      <c r="F756" s="228"/>
      <c r="G756" s="241"/>
      <c r="H756" s="230"/>
      <c r="I756" s="286">
        <f t="shared" si="146"/>
        <v>0</v>
      </c>
      <c r="J756" s="241">
        <v>0</v>
      </c>
      <c r="K756" s="230"/>
      <c r="M756">
        <f t="shared" si="140"/>
        <v>0</v>
      </c>
      <c r="N756" s="301"/>
      <c r="O756" s="301"/>
    </row>
    <row r="757" customFormat="1" hidden="1" spans="1:15">
      <c r="A757" s="284">
        <v>2111499</v>
      </c>
      <c r="B757" s="169" t="s">
        <v>702</v>
      </c>
      <c r="C757" s="241"/>
      <c r="D757" s="286">
        <v>0</v>
      </c>
      <c r="E757" s="241"/>
      <c r="F757" s="228"/>
      <c r="G757" s="241"/>
      <c r="H757" s="230"/>
      <c r="I757" s="286">
        <f t="shared" si="146"/>
        <v>0</v>
      </c>
      <c r="J757" s="241">
        <v>0</v>
      </c>
      <c r="K757" s="230"/>
      <c r="M757">
        <f t="shared" si="140"/>
        <v>0</v>
      </c>
      <c r="N757" s="301"/>
      <c r="O757" s="301"/>
    </row>
    <row r="758" customFormat="1" hidden="1" spans="1:15">
      <c r="A758" s="278">
        <v>21199</v>
      </c>
      <c r="B758" s="307" t="s">
        <v>703</v>
      </c>
      <c r="C758" s="304">
        <v>2000</v>
      </c>
      <c r="D758" s="313">
        <v>2025</v>
      </c>
      <c r="E758" s="304">
        <v>5</v>
      </c>
      <c r="F758" s="282"/>
      <c r="G758" s="280">
        <f t="shared" ref="G758:G760" si="147">E758-C758</f>
        <v>-1995</v>
      </c>
      <c r="H758" s="283">
        <f t="shared" ref="H758:H760" si="148">(E758/C758-1)*100</f>
        <v>-99.75</v>
      </c>
      <c r="I758" s="313">
        <f t="shared" si="146"/>
        <v>0</v>
      </c>
      <c r="J758" s="304">
        <f t="shared" ref="J758:J760" si="149">I758-D758</f>
        <v>-2025</v>
      </c>
      <c r="K758" s="283"/>
      <c r="M758">
        <f t="shared" si="140"/>
        <v>0</v>
      </c>
      <c r="N758" s="301"/>
      <c r="O758" s="301"/>
    </row>
    <row r="759" s="208" customFormat="1" spans="1:15">
      <c r="A759" s="273">
        <v>212</v>
      </c>
      <c r="B759" s="274" t="s">
        <v>704</v>
      </c>
      <c r="C759" s="275">
        <f>C760+C771+C772+C775+C776+C777</f>
        <v>15351</v>
      </c>
      <c r="D759" s="302">
        <v>9104</v>
      </c>
      <c r="E759" s="275">
        <f>E760+E771+E772+E775+E776+E777</f>
        <v>15187</v>
      </c>
      <c r="F759" s="276">
        <f>E759/D759*100</f>
        <v>166.816783831283</v>
      </c>
      <c r="G759" s="275">
        <f t="shared" si="147"/>
        <v>-164</v>
      </c>
      <c r="H759" s="277">
        <f t="shared" si="148"/>
        <v>-1.06833431046838</v>
      </c>
      <c r="I759" s="302">
        <f>I760+I771+I772+I775+I776+I777</f>
        <v>6573</v>
      </c>
      <c r="J759" s="303">
        <f t="shared" si="149"/>
        <v>-2531</v>
      </c>
      <c r="K759" s="277">
        <f>(I759/D759-1)*100</f>
        <v>-27.8009666080844</v>
      </c>
      <c r="M759" s="208">
        <f t="shared" si="140"/>
        <v>0</v>
      </c>
      <c r="N759" s="301"/>
      <c r="O759" s="301"/>
    </row>
    <row r="760" customFormat="1" hidden="1" spans="1:15">
      <c r="A760" s="278">
        <v>21201</v>
      </c>
      <c r="B760" s="307" t="s">
        <v>705</v>
      </c>
      <c r="C760" s="317">
        <f>SUM(C761:C770)</f>
        <v>8480</v>
      </c>
      <c r="D760" s="313">
        <v>3925</v>
      </c>
      <c r="E760" s="317">
        <f>SUM(E761:E770)</f>
        <v>5120</v>
      </c>
      <c r="F760" s="282">
        <f>E760/D760*100</f>
        <v>130.445859872611</v>
      </c>
      <c r="G760" s="280">
        <f t="shared" si="147"/>
        <v>-3360</v>
      </c>
      <c r="H760" s="283">
        <f t="shared" si="148"/>
        <v>-39.622641509434</v>
      </c>
      <c r="I760" s="313">
        <f>SUM(I761:I770)</f>
        <v>3356</v>
      </c>
      <c r="J760" s="304">
        <f t="shared" si="149"/>
        <v>-569</v>
      </c>
      <c r="K760" s="283">
        <f>(I760/D760-1)*100</f>
        <v>-14.4968152866242</v>
      </c>
      <c r="M760">
        <f t="shared" si="140"/>
        <v>0</v>
      </c>
      <c r="N760" s="301"/>
      <c r="O760" s="301"/>
    </row>
    <row r="761" customFormat="1" hidden="1" spans="1:15">
      <c r="A761" s="284">
        <v>2120101</v>
      </c>
      <c r="B761" s="169" t="s">
        <v>706</v>
      </c>
      <c r="C761" s="241">
        <v>504</v>
      </c>
      <c r="D761" s="292">
        <v>481</v>
      </c>
      <c r="E761" s="241">
        <v>765</v>
      </c>
      <c r="F761" s="228"/>
      <c r="G761" s="229"/>
      <c r="H761" s="230"/>
      <c r="I761" s="286">
        <f t="shared" ref="I761:I770" si="150">M761+P761+Q761</f>
        <v>467</v>
      </c>
      <c r="J761" s="241"/>
      <c r="K761" s="230"/>
      <c r="M761">
        <f t="shared" si="140"/>
        <v>467</v>
      </c>
      <c r="N761" s="301">
        <v>467</v>
      </c>
      <c r="O761" s="301"/>
    </row>
    <row r="762" customFormat="1" hidden="1" spans="1:15">
      <c r="A762" s="284">
        <v>2120102</v>
      </c>
      <c r="B762" s="169" t="s">
        <v>707</v>
      </c>
      <c r="C762" s="241">
        <v>5227</v>
      </c>
      <c r="D762" s="292">
        <v>308</v>
      </c>
      <c r="E762" s="241">
        <v>921</v>
      </c>
      <c r="F762" s="228"/>
      <c r="G762" s="229"/>
      <c r="H762" s="230"/>
      <c r="I762" s="286">
        <f t="shared" si="150"/>
        <v>76</v>
      </c>
      <c r="J762" s="241"/>
      <c r="K762" s="230"/>
      <c r="M762">
        <f t="shared" si="140"/>
        <v>76</v>
      </c>
      <c r="N762" s="301">
        <v>76</v>
      </c>
      <c r="O762" s="301"/>
    </row>
    <row r="763" customFormat="1" hidden="1" spans="1:15">
      <c r="A763" s="284">
        <v>2120103</v>
      </c>
      <c r="B763" s="169" t="s">
        <v>708</v>
      </c>
      <c r="C763" s="241">
        <v>0</v>
      </c>
      <c r="D763" s="292">
        <v>0</v>
      </c>
      <c r="E763" s="241">
        <v>0</v>
      </c>
      <c r="F763" s="228"/>
      <c r="G763" s="229"/>
      <c r="H763" s="230"/>
      <c r="I763" s="286">
        <f t="shared" si="150"/>
        <v>0</v>
      </c>
      <c r="J763" s="241"/>
      <c r="K763" s="230"/>
      <c r="M763">
        <f t="shared" si="140"/>
        <v>0</v>
      </c>
      <c r="N763" s="301"/>
      <c r="O763" s="301"/>
    </row>
    <row r="764" customFormat="1" hidden="1" spans="1:15">
      <c r="A764" s="284">
        <v>2120104</v>
      </c>
      <c r="B764" s="169" t="s">
        <v>709</v>
      </c>
      <c r="C764" s="241">
        <v>602</v>
      </c>
      <c r="D764" s="292">
        <v>861</v>
      </c>
      <c r="E764" s="241">
        <v>835</v>
      </c>
      <c r="F764" s="228"/>
      <c r="G764" s="229"/>
      <c r="H764" s="230"/>
      <c r="I764" s="286">
        <f t="shared" si="150"/>
        <v>532</v>
      </c>
      <c r="J764" s="241"/>
      <c r="K764" s="230"/>
      <c r="M764">
        <f t="shared" si="140"/>
        <v>532</v>
      </c>
      <c r="N764" s="301">
        <v>532</v>
      </c>
      <c r="O764" s="301"/>
    </row>
    <row r="765" customFormat="1" hidden="1" spans="1:15">
      <c r="A765" s="284">
        <v>2120105</v>
      </c>
      <c r="B765" s="169" t="s">
        <v>710</v>
      </c>
      <c r="C765" s="241">
        <v>0</v>
      </c>
      <c r="D765" s="292">
        <v>0</v>
      </c>
      <c r="E765" s="241">
        <v>0</v>
      </c>
      <c r="F765" s="228"/>
      <c r="G765" s="229"/>
      <c r="H765" s="230"/>
      <c r="I765" s="286">
        <f t="shared" si="150"/>
        <v>0</v>
      </c>
      <c r="J765" s="241"/>
      <c r="K765" s="230"/>
      <c r="M765">
        <f t="shared" si="140"/>
        <v>0</v>
      </c>
      <c r="N765" s="301"/>
      <c r="O765" s="301"/>
    </row>
    <row r="766" customFormat="1" hidden="1" spans="1:15">
      <c r="A766" s="284">
        <v>2120106</v>
      </c>
      <c r="B766" s="169" t="s">
        <v>711</v>
      </c>
      <c r="C766" s="241">
        <v>69</v>
      </c>
      <c r="D766" s="292">
        <v>78</v>
      </c>
      <c r="E766" s="241">
        <v>98</v>
      </c>
      <c r="F766" s="228"/>
      <c r="G766" s="229"/>
      <c r="H766" s="230"/>
      <c r="I766" s="286">
        <f t="shared" si="150"/>
        <v>92</v>
      </c>
      <c r="J766" s="241"/>
      <c r="K766" s="230"/>
      <c r="M766">
        <f t="shared" si="140"/>
        <v>92</v>
      </c>
      <c r="N766" s="301">
        <v>92</v>
      </c>
      <c r="O766" s="301"/>
    </row>
    <row r="767" customFormat="1" hidden="1" spans="1:15">
      <c r="A767" s="284">
        <v>2120107</v>
      </c>
      <c r="B767" s="169" t="s">
        <v>712</v>
      </c>
      <c r="C767" s="241">
        <v>0</v>
      </c>
      <c r="D767" s="292">
        <v>0</v>
      </c>
      <c r="E767" s="241"/>
      <c r="F767" s="228"/>
      <c r="G767" s="229"/>
      <c r="H767" s="230"/>
      <c r="I767" s="286">
        <f t="shared" si="150"/>
        <v>0</v>
      </c>
      <c r="J767" s="241"/>
      <c r="K767" s="230"/>
      <c r="M767">
        <f t="shared" si="140"/>
        <v>0</v>
      </c>
      <c r="N767" s="301"/>
      <c r="O767" s="301"/>
    </row>
    <row r="768" customFormat="1" hidden="1" spans="1:15">
      <c r="A768" s="284">
        <v>2120109</v>
      </c>
      <c r="B768" s="169" t="s">
        <v>713</v>
      </c>
      <c r="C768" s="241">
        <v>0</v>
      </c>
      <c r="D768" s="292">
        <v>0</v>
      </c>
      <c r="E768" s="241"/>
      <c r="F768" s="228"/>
      <c r="G768" s="229"/>
      <c r="H768" s="230"/>
      <c r="I768" s="286">
        <f t="shared" si="150"/>
        <v>0</v>
      </c>
      <c r="J768" s="241"/>
      <c r="K768" s="230"/>
      <c r="M768">
        <f t="shared" si="140"/>
        <v>0</v>
      </c>
      <c r="N768" s="301"/>
      <c r="O768" s="301"/>
    </row>
    <row r="769" customFormat="1" hidden="1" spans="1:15">
      <c r="A769" s="284">
        <v>2120110</v>
      </c>
      <c r="B769" s="169" t="s">
        <v>714</v>
      </c>
      <c r="C769" s="241">
        <v>0</v>
      </c>
      <c r="D769" s="292">
        <v>0</v>
      </c>
      <c r="E769" s="241"/>
      <c r="F769" s="228"/>
      <c r="G769" s="229"/>
      <c r="H769" s="230"/>
      <c r="I769" s="286">
        <f t="shared" si="150"/>
        <v>0</v>
      </c>
      <c r="J769" s="241"/>
      <c r="K769" s="230"/>
      <c r="M769">
        <f t="shared" si="140"/>
        <v>0</v>
      </c>
      <c r="N769" s="301"/>
      <c r="O769" s="301"/>
    </row>
    <row r="770" customFormat="1" hidden="1" spans="1:15">
      <c r="A770" s="284">
        <v>2120199</v>
      </c>
      <c r="B770" s="169" t="s">
        <v>715</v>
      </c>
      <c r="C770" s="241">
        <v>2078</v>
      </c>
      <c r="D770" s="292">
        <v>2197</v>
      </c>
      <c r="E770" s="241">
        <v>2501</v>
      </c>
      <c r="F770" s="228"/>
      <c r="G770" s="229"/>
      <c r="H770" s="230"/>
      <c r="I770" s="286">
        <f t="shared" si="150"/>
        <v>2189</v>
      </c>
      <c r="J770" s="241"/>
      <c r="K770" s="230"/>
      <c r="M770">
        <f t="shared" si="140"/>
        <v>2189</v>
      </c>
      <c r="N770" s="301">
        <v>2189</v>
      </c>
      <c r="O770" s="301"/>
    </row>
    <row r="771" customFormat="1" hidden="1" spans="1:15">
      <c r="A771" s="278">
        <v>21202</v>
      </c>
      <c r="B771" s="307" t="s">
        <v>716</v>
      </c>
      <c r="C771" s="304"/>
      <c r="D771" s="313"/>
      <c r="E771" s="304"/>
      <c r="F771" s="282"/>
      <c r="G771" s="280">
        <f t="shared" ref="G771:G775" si="151">E771-C771</f>
        <v>0</v>
      </c>
      <c r="H771" s="283"/>
      <c r="I771" s="313"/>
      <c r="J771" s="304">
        <f t="shared" ref="J771:J779" si="152">I771-D771</f>
        <v>0</v>
      </c>
      <c r="K771" s="283"/>
      <c r="M771">
        <f t="shared" si="140"/>
        <v>0</v>
      </c>
      <c r="N771" s="301"/>
      <c r="O771" s="301"/>
    </row>
    <row r="772" customFormat="1" hidden="1" spans="1:15">
      <c r="A772" s="278">
        <v>21203</v>
      </c>
      <c r="B772" s="307" t="s">
        <v>717</v>
      </c>
      <c r="C772" s="317">
        <f>SUM(C773:C774)</f>
        <v>3870</v>
      </c>
      <c r="D772" s="313">
        <v>914</v>
      </c>
      <c r="E772" s="317">
        <f>SUM(E773:E774)</f>
        <v>6420</v>
      </c>
      <c r="F772" s="282">
        <f t="shared" ref="F772:F779" si="153">E772/D772*100</f>
        <v>702.407002188184</v>
      </c>
      <c r="G772" s="280">
        <f t="shared" si="151"/>
        <v>2550</v>
      </c>
      <c r="H772" s="283">
        <f t="shared" ref="H772:H779" si="154">(E772/C772-1)*100</f>
        <v>65.8914728682171</v>
      </c>
      <c r="I772" s="313">
        <f>SUM(I773:I774)</f>
        <v>2089</v>
      </c>
      <c r="J772" s="304">
        <f t="shared" si="152"/>
        <v>1175</v>
      </c>
      <c r="K772" s="283">
        <f t="shared" ref="K772:K779" si="155">(I772/D772-1)*100</f>
        <v>128.55579868709</v>
      </c>
      <c r="M772">
        <f t="shared" si="140"/>
        <v>0</v>
      </c>
      <c r="N772" s="301"/>
      <c r="O772" s="301"/>
    </row>
    <row r="773" customFormat="1" hidden="1" spans="1:15">
      <c r="A773" s="284">
        <v>2120303</v>
      </c>
      <c r="B773" s="169" t="s">
        <v>718</v>
      </c>
      <c r="C773" s="241"/>
      <c r="D773" s="292">
        <v>0</v>
      </c>
      <c r="E773" s="241"/>
      <c r="F773" s="228"/>
      <c r="G773" s="229"/>
      <c r="H773" s="230"/>
      <c r="I773" s="286">
        <f t="shared" ref="I773:I777" si="156">M773+P773+Q773</f>
        <v>0</v>
      </c>
      <c r="J773" s="241">
        <v>0</v>
      </c>
      <c r="K773" s="230">
        <v>0</v>
      </c>
      <c r="M773">
        <f t="shared" si="140"/>
        <v>0</v>
      </c>
      <c r="N773" s="301"/>
      <c r="O773" s="301"/>
    </row>
    <row r="774" customFormat="1" hidden="1" spans="1:17">
      <c r="A774" s="284">
        <v>2120399</v>
      </c>
      <c r="B774" s="169" t="s">
        <v>719</v>
      </c>
      <c r="C774" s="241">
        <v>3870</v>
      </c>
      <c r="D774" s="292">
        <v>914</v>
      </c>
      <c r="E774" s="241">
        <v>6420</v>
      </c>
      <c r="F774" s="228"/>
      <c r="G774" s="229"/>
      <c r="H774" s="230"/>
      <c r="I774" s="286">
        <f t="shared" si="156"/>
        <v>2089</v>
      </c>
      <c r="J774" s="241"/>
      <c r="K774" s="230"/>
      <c r="M774">
        <f t="shared" si="140"/>
        <v>80</v>
      </c>
      <c r="N774" s="301">
        <v>80</v>
      </c>
      <c r="O774" s="301"/>
      <c r="Q774">
        <v>2009</v>
      </c>
    </row>
    <row r="775" customFormat="1" hidden="1" spans="1:15">
      <c r="A775" s="318">
        <v>21205</v>
      </c>
      <c r="B775" s="307" t="s">
        <v>720</v>
      </c>
      <c r="C775" s="304">
        <v>2580</v>
      </c>
      <c r="D775" s="313">
        <v>3101</v>
      </c>
      <c r="E775" s="304">
        <v>2740</v>
      </c>
      <c r="F775" s="282">
        <f t="shared" si="153"/>
        <v>88.3585940019349</v>
      </c>
      <c r="G775" s="280">
        <f t="shared" si="151"/>
        <v>160</v>
      </c>
      <c r="H775" s="283">
        <f t="shared" si="154"/>
        <v>6.20155038759691</v>
      </c>
      <c r="I775" s="313">
        <f t="shared" si="156"/>
        <v>787</v>
      </c>
      <c r="J775" s="304">
        <f t="shared" si="152"/>
        <v>-2314</v>
      </c>
      <c r="K775" s="283">
        <f t="shared" si="155"/>
        <v>-74.6210899709771</v>
      </c>
      <c r="M775">
        <f t="shared" si="140"/>
        <v>787</v>
      </c>
      <c r="N775" s="301">
        <v>787</v>
      </c>
      <c r="O775" s="301"/>
    </row>
    <row r="776" customFormat="1" hidden="1" spans="1:15">
      <c r="A776" s="318">
        <v>21206</v>
      </c>
      <c r="B776" s="307" t="s">
        <v>721</v>
      </c>
      <c r="C776" s="304"/>
      <c r="D776" s="313">
        <v>0</v>
      </c>
      <c r="E776" s="304"/>
      <c r="F776" s="282"/>
      <c r="G776" s="280"/>
      <c r="H776" s="283"/>
      <c r="I776" s="313">
        <f t="shared" si="156"/>
        <v>0</v>
      </c>
      <c r="J776" s="304">
        <f t="shared" si="152"/>
        <v>0</v>
      </c>
      <c r="K776" s="283"/>
      <c r="M776">
        <f t="shared" si="140"/>
        <v>0</v>
      </c>
      <c r="N776" s="301"/>
      <c r="O776" s="301"/>
    </row>
    <row r="777" customFormat="1" hidden="1" spans="1:15">
      <c r="A777" s="318">
        <v>21299</v>
      </c>
      <c r="B777" s="307" t="s">
        <v>722</v>
      </c>
      <c r="C777" s="304">
        <v>421</v>
      </c>
      <c r="D777" s="313">
        <v>1164</v>
      </c>
      <c r="E777" s="304">
        <v>907</v>
      </c>
      <c r="F777" s="282">
        <f t="shared" si="153"/>
        <v>77.9209621993127</v>
      </c>
      <c r="G777" s="280">
        <f t="shared" ref="G777:G779" si="157">E777-C777</f>
        <v>486</v>
      </c>
      <c r="H777" s="283">
        <f t="shared" si="154"/>
        <v>115.439429928741</v>
      </c>
      <c r="I777" s="313">
        <f t="shared" si="156"/>
        <v>341</v>
      </c>
      <c r="J777" s="304">
        <f t="shared" si="152"/>
        <v>-823</v>
      </c>
      <c r="K777" s="283">
        <f t="shared" si="155"/>
        <v>-70.7044673539519</v>
      </c>
      <c r="M777">
        <f t="shared" si="140"/>
        <v>341</v>
      </c>
      <c r="N777" s="301">
        <v>341</v>
      </c>
      <c r="O777" s="301"/>
    </row>
    <row r="778" s="208" customFormat="1" spans="1:15">
      <c r="A778" s="273">
        <v>213</v>
      </c>
      <c r="B778" s="274" t="s">
        <v>723</v>
      </c>
      <c r="C778" s="275">
        <f>C779+C805+C827+C855+C866+C873+C879+C882</f>
        <v>37565</v>
      </c>
      <c r="D778" s="302">
        <v>41201</v>
      </c>
      <c r="E778" s="275">
        <f>E779+E805+E827+E855+E866+E873+E879+E882</f>
        <v>51019</v>
      </c>
      <c r="F778" s="276">
        <f t="shared" si="153"/>
        <v>123.829518701002</v>
      </c>
      <c r="G778" s="275">
        <f t="shared" si="157"/>
        <v>13454</v>
      </c>
      <c r="H778" s="277">
        <f t="shared" si="154"/>
        <v>35.8152535604952</v>
      </c>
      <c r="I778" s="302">
        <f>I779+I805+I827+I855+I866+I873+I879+I882</f>
        <v>44170</v>
      </c>
      <c r="J778" s="303">
        <f t="shared" si="152"/>
        <v>2969</v>
      </c>
      <c r="K778" s="277">
        <f t="shared" si="155"/>
        <v>7.20613577340357</v>
      </c>
      <c r="M778" s="208">
        <f t="shared" si="140"/>
        <v>0</v>
      </c>
      <c r="N778" s="301"/>
      <c r="O778" s="301"/>
    </row>
    <row r="779" customFormat="1" hidden="1" spans="1:15">
      <c r="A779" s="318">
        <v>21301</v>
      </c>
      <c r="B779" s="307" t="s">
        <v>724</v>
      </c>
      <c r="C779" s="317">
        <f>SUM(C780:C804)</f>
        <v>8302</v>
      </c>
      <c r="D779" s="313">
        <v>13013</v>
      </c>
      <c r="E779" s="317">
        <f>SUM(E780:E804)</f>
        <v>14158</v>
      </c>
      <c r="F779" s="282">
        <f t="shared" si="153"/>
        <v>108.798893414278</v>
      </c>
      <c r="G779" s="280">
        <f t="shared" si="157"/>
        <v>5856</v>
      </c>
      <c r="H779" s="283">
        <f t="shared" si="154"/>
        <v>70.5372199470007</v>
      </c>
      <c r="I779" s="313">
        <f>SUM(I780:I804)</f>
        <v>13189</v>
      </c>
      <c r="J779" s="304">
        <f t="shared" si="152"/>
        <v>176</v>
      </c>
      <c r="K779" s="283">
        <f t="shared" si="155"/>
        <v>1.35249366018597</v>
      </c>
      <c r="M779">
        <f t="shared" si="140"/>
        <v>0</v>
      </c>
      <c r="N779" s="301"/>
      <c r="O779" s="301"/>
    </row>
    <row r="780" s="208" customFormat="1" hidden="1" spans="1:15">
      <c r="A780" s="319">
        <v>2130101</v>
      </c>
      <c r="B780" s="288" t="s">
        <v>706</v>
      </c>
      <c r="C780" s="241">
        <v>791</v>
      </c>
      <c r="D780" s="292">
        <v>974</v>
      </c>
      <c r="E780" s="241">
        <v>1220</v>
      </c>
      <c r="F780" s="228"/>
      <c r="G780" s="229"/>
      <c r="H780" s="230"/>
      <c r="I780" s="286">
        <f t="shared" ref="I780:I804" si="158">M780+P780+Q780</f>
        <v>916</v>
      </c>
      <c r="J780" s="241"/>
      <c r="K780" s="230"/>
      <c r="M780" s="208">
        <f t="shared" si="140"/>
        <v>916</v>
      </c>
      <c r="N780" s="301">
        <v>916</v>
      </c>
      <c r="O780" s="301"/>
    </row>
    <row r="781" s="208" customFormat="1" hidden="1" spans="1:15">
      <c r="A781" s="319">
        <v>2130102</v>
      </c>
      <c r="B781" s="288" t="s">
        <v>707</v>
      </c>
      <c r="C781" s="241">
        <v>2</v>
      </c>
      <c r="D781" s="292">
        <v>68</v>
      </c>
      <c r="E781" s="241">
        <v>4</v>
      </c>
      <c r="F781" s="228"/>
      <c r="G781" s="229"/>
      <c r="H781" s="230"/>
      <c r="I781" s="286">
        <f t="shared" si="158"/>
        <v>3</v>
      </c>
      <c r="J781" s="241"/>
      <c r="K781" s="230"/>
      <c r="M781" s="208">
        <f t="shared" si="140"/>
        <v>3</v>
      </c>
      <c r="N781" s="301">
        <v>3</v>
      </c>
      <c r="O781" s="301"/>
    </row>
    <row r="782" s="208" customFormat="1" hidden="1" spans="1:15">
      <c r="A782" s="319">
        <v>2130103</v>
      </c>
      <c r="B782" s="288" t="s">
        <v>708</v>
      </c>
      <c r="C782" s="241">
        <v>0</v>
      </c>
      <c r="D782" s="292">
        <v>0</v>
      </c>
      <c r="E782" s="241">
        <v>0</v>
      </c>
      <c r="F782" s="228"/>
      <c r="G782" s="229"/>
      <c r="H782" s="230"/>
      <c r="I782" s="286">
        <f t="shared" si="158"/>
        <v>0</v>
      </c>
      <c r="J782" s="241"/>
      <c r="K782" s="230"/>
      <c r="M782" s="208">
        <f t="shared" si="140"/>
        <v>0</v>
      </c>
      <c r="N782" s="301"/>
      <c r="O782" s="301"/>
    </row>
    <row r="783" s="208" customFormat="1" hidden="1" spans="1:15">
      <c r="A783" s="319">
        <v>2130104</v>
      </c>
      <c r="B783" s="288" t="s">
        <v>725</v>
      </c>
      <c r="C783" s="241">
        <v>2074</v>
      </c>
      <c r="D783" s="292">
        <v>2158</v>
      </c>
      <c r="E783" s="241">
        <v>2255</v>
      </c>
      <c r="F783" s="228"/>
      <c r="G783" s="229"/>
      <c r="H783" s="230"/>
      <c r="I783" s="286">
        <f t="shared" si="158"/>
        <v>2438</v>
      </c>
      <c r="J783" s="241"/>
      <c r="K783" s="230"/>
      <c r="M783" s="208">
        <f t="shared" si="140"/>
        <v>2438</v>
      </c>
      <c r="N783" s="301">
        <v>2438</v>
      </c>
      <c r="O783" s="301"/>
    </row>
    <row r="784" s="208" customFormat="1" hidden="1" spans="1:15">
      <c r="A784" s="319">
        <v>2130105</v>
      </c>
      <c r="B784" s="288" t="s">
        <v>726</v>
      </c>
      <c r="C784" s="241">
        <v>0</v>
      </c>
      <c r="D784" s="292">
        <v>0</v>
      </c>
      <c r="E784" s="241">
        <v>0</v>
      </c>
      <c r="F784" s="228"/>
      <c r="G784" s="229"/>
      <c r="H784" s="230"/>
      <c r="I784" s="286">
        <f t="shared" si="158"/>
        <v>0</v>
      </c>
      <c r="J784" s="241"/>
      <c r="K784" s="230"/>
      <c r="M784" s="208">
        <f t="shared" si="140"/>
        <v>0</v>
      </c>
      <c r="N784" s="301"/>
      <c r="O784" s="301"/>
    </row>
    <row r="785" s="208" customFormat="1" hidden="1" spans="1:15">
      <c r="A785" s="319">
        <v>2130106</v>
      </c>
      <c r="B785" s="288" t="s">
        <v>727</v>
      </c>
      <c r="C785" s="241">
        <v>5</v>
      </c>
      <c r="D785" s="292">
        <v>0</v>
      </c>
      <c r="E785" s="241">
        <v>4</v>
      </c>
      <c r="F785" s="228"/>
      <c r="G785" s="229"/>
      <c r="H785" s="230"/>
      <c r="I785" s="286">
        <f t="shared" si="158"/>
        <v>0</v>
      </c>
      <c r="J785" s="241"/>
      <c r="K785" s="230"/>
      <c r="M785" s="208">
        <f t="shared" si="140"/>
        <v>0</v>
      </c>
      <c r="N785" s="301"/>
      <c r="O785" s="301"/>
    </row>
    <row r="786" s="208" customFormat="1" hidden="1" spans="1:17">
      <c r="A786" s="319">
        <v>2130108</v>
      </c>
      <c r="B786" s="288" t="s">
        <v>728</v>
      </c>
      <c r="C786" s="241">
        <v>18</v>
      </c>
      <c r="D786" s="292">
        <v>355</v>
      </c>
      <c r="E786" s="241">
        <v>225</v>
      </c>
      <c r="F786" s="228"/>
      <c r="G786" s="229"/>
      <c r="H786" s="230"/>
      <c r="I786" s="286">
        <f t="shared" si="158"/>
        <v>182</v>
      </c>
      <c r="J786" s="241"/>
      <c r="K786" s="230"/>
      <c r="M786" s="208">
        <f t="shared" si="140"/>
        <v>1</v>
      </c>
      <c r="N786" s="301">
        <v>1</v>
      </c>
      <c r="O786" s="301"/>
      <c r="P786" s="208">
        <v>121</v>
      </c>
      <c r="Q786" s="208">
        <v>60</v>
      </c>
    </row>
    <row r="787" s="208" customFormat="1" hidden="1" spans="1:17">
      <c r="A787" s="319">
        <v>2130109</v>
      </c>
      <c r="B787" s="288" t="s">
        <v>729</v>
      </c>
      <c r="C787" s="241">
        <v>1</v>
      </c>
      <c r="D787" s="292">
        <v>45</v>
      </c>
      <c r="E787" s="241">
        <v>403</v>
      </c>
      <c r="F787" s="228"/>
      <c r="G787" s="229"/>
      <c r="H787" s="230"/>
      <c r="I787" s="286">
        <f t="shared" si="158"/>
        <v>22</v>
      </c>
      <c r="J787" s="241"/>
      <c r="K787" s="230"/>
      <c r="M787" s="208">
        <f t="shared" ref="M787:M850" si="159">N787+O787</f>
        <v>0</v>
      </c>
      <c r="N787" s="301"/>
      <c r="O787" s="301"/>
      <c r="P787" s="208">
        <v>21</v>
      </c>
      <c r="Q787" s="208">
        <v>1</v>
      </c>
    </row>
    <row r="788" s="208" customFormat="1" hidden="1" spans="1:15">
      <c r="A788" s="319">
        <v>2130110</v>
      </c>
      <c r="B788" s="288" t="s">
        <v>730</v>
      </c>
      <c r="C788" s="241">
        <v>7</v>
      </c>
      <c r="D788" s="292">
        <v>40</v>
      </c>
      <c r="E788" s="241">
        <v>26</v>
      </c>
      <c r="F788" s="228"/>
      <c r="G788" s="229"/>
      <c r="H788" s="230"/>
      <c r="I788" s="286">
        <f t="shared" si="158"/>
        <v>0</v>
      </c>
      <c r="J788" s="241"/>
      <c r="K788" s="230"/>
      <c r="M788" s="208">
        <f t="shared" si="159"/>
        <v>0</v>
      </c>
      <c r="N788" s="301"/>
      <c r="O788" s="301"/>
    </row>
    <row r="789" s="208" customFormat="1" hidden="1" spans="1:17">
      <c r="A789" s="319">
        <v>2130111</v>
      </c>
      <c r="B789" s="288" t="s">
        <v>731</v>
      </c>
      <c r="C789" s="241">
        <v>3</v>
      </c>
      <c r="D789" s="292">
        <v>19</v>
      </c>
      <c r="E789" s="241">
        <v>2</v>
      </c>
      <c r="F789" s="228"/>
      <c r="G789" s="229"/>
      <c r="H789" s="230"/>
      <c r="I789" s="286">
        <f t="shared" si="158"/>
        <v>2</v>
      </c>
      <c r="J789" s="241"/>
      <c r="K789" s="230"/>
      <c r="M789" s="208">
        <f t="shared" si="159"/>
        <v>0</v>
      </c>
      <c r="N789" s="301"/>
      <c r="O789" s="301"/>
      <c r="Q789" s="208">
        <v>2</v>
      </c>
    </row>
    <row r="790" s="208" customFormat="1" hidden="1" spans="1:15">
      <c r="A790" s="319">
        <v>2130112</v>
      </c>
      <c r="B790" s="288" t="s">
        <v>732</v>
      </c>
      <c r="C790" s="241"/>
      <c r="D790" s="292">
        <v>0</v>
      </c>
      <c r="E790" s="241">
        <v>0</v>
      </c>
      <c r="F790" s="228"/>
      <c r="G790" s="229"/>
      <c r="H790" s="230"/>
      <c r="I790" s="286">
        <f t="shared" si="158"/>
        <v>0</v>
      </c>
      <c r="J790" s="241"/>
      <c r="K790" s="230"/>
      <c r="M790" s="208">
        <f t="shared" si="159"/>
        <v>0</v>
      </c>
      <c r="N790" s="301"/>
      <c r="O790" s="301"/>
    </row>
    <row r="791" s="208" customFormat="1" hidden="1" spans="1:16">
      <c r="A791" s="319">
        <v>2130114</v>
      </c>
      <c r="B791" s="288" t="s">
        <v>733</v>
      </c>
      <c r="C791" s="241"/>
      <c r="D791" s="292">
        <v>0</v>
      </c>
      <c r="E791" s="241">
        <v>0</v>
      </c>
      <c r="F791" s="228"/>
      <c r="G791" s="229"/>
      <c r="H791" s="230"/>
      <c r="I791" s="286">
        <f t="shared" si="158"/>
        <v>3</v>
      </c>
      <c r="J791" s="241"/>
      <c r="K791" s="230"/>
      <c r="M791" s="208">
        <f t="shared" si="159"/>
        <v>0</v>
      </c>
      <c r="N791" s="301"/>
      <c r="O791" s="301"/>
      <c r="P791" s="208">
        <v>3</v>
      </c>
    </row>
    <row r="792" s="208" customFormat="1" hidden="1" spans="1:17">
      <c r="A792" s="319">
        <v>2130119</v>
      </c>
      <c r="B792" s="288" t="s">
        <v>734</v>
      </c>
      <c r="C792" s="241"/>
      <c r="D792" s="292">
        <v>0</v>
      </c>
      <c r="E792" s="241">
        <v>0</v>
      </c>
      <c r="F792" s="228"/>
      <c r="G792" s="229"/>
      <c r="H792" s="230"/>
      <c r="I792" s="286">
        <f t="shared" si="158"/>
        <v>35</v>
      </c>
      <c r="J792" s="241"/>
      <c r="K792" s="230"/>
      <c r="M792" s="208">
        <f t="shared" si="159"/>
        <v>0</v>
      </c>
      <c r="N792" s="301"/>
      <c r="O792" s="301"/>
      <c r="Q792" s="208">
        <v>35</v>
      </c>
    </row>
    <row r="793" s="208" customFormat="1" hidden="1" spans="1:15">
      <c r="A793" s="319">
        <v>2130120</v>
      </c>
      <c r="B793" s="288" t="s">
        <v>735</v>
      </c>
      <c r="C793" s="241"/>
      <c r="D793" s="292">
        <v>0</v>
      </c>
      <c r="E793" s="241">
        <v>0</v>
      </c>
      <c r="F793" s="228"/>
      <c r="G793" s="229"/>
      <c r="H793" s="230"/>
      <c r="I793" s="286">
        <f t="shared" si="158"/>
        <v>0</v>
      </c>
      <c r="J793" s="241"/>
      <c r="K793" s="230"/>
      <c r="M793" s="208">
        <f t="shared" si="159"/>
        <v>0</v>
      </c>
      <c r="N793" s="301"/>
      <c r="O793" s="301"/>
    </row>
    <row r="794" s="208" customFormat="1" hidden="1" spans="1:15">
      <c r="A794" s="319">
        <v>2130121</v>
      </c>
      <c r="B794" s="288" t="s">
        <v>736</v>
      </c>
      <c r="C794" s="241"/>
      <c r="D794" s="292">
        <v>5</v>
      </c>
      <c r="E794" s="241">
        <v>0</v>
      </c>
      <c r="F794" s="228"/>
      <c r="G794" s="229"/>
      <c r="H794" s="230"/>
      <c r="I794" s="286">
        <f t="shared" si="158"/>
        <v>0</v>
      </c>
      <c r="J794" s="241"/>
      <c r="K794" s="230"/>
      <c r="M794" s="208">
        <f t="shared" si="159"/>
        <v>0</v>
      </c>
      <c r="N794" s="301"/>
      <c r="O794" s="301"/>
    </row>
    <row r="795" s="208" customFormat="1" hidden="1" spans="1:17">
      <c r="A795" s="319">
        <v>2130122</v>
      </c>
      <c r="B795" s="288" t="s">
        <v>737</v>
      </c>
      <c r="C795" s="290">
        <v>2142</v>
      </c>
      <c r="D795" s="292">
        <v>3830</v>
      </c>
      <c r="E795" s="290">
        <v>5937</v>
      </c>
      <c r="F795" s="228"/>
      <c r="G795" s="229"/>
      <c r="H795" s="230"/>
      <c r="I795" s="286">
        <f t="shared" si="158"/>
        <v>1280</v>
      </c>
      <c r="J795" s="241"/>
      <c r="K795" s="230"/>
      <c r="M795" s="208">
        <f t="shared" si="159"/>
        <v>0</v>
      </c>
      <c r="N795" s="301"/>
      <c r="O795" s="301"/>
      <c r="P795" s="208">
        <v>72</v>
      </c>
      <c r="Q795" s="208">
        <v>1208</v>
      </c>
    </row>
    <row r="796" s="208" customFormat="1" hidden="1" spans="1:16">
      <c r="A796" s="319">
        <v>2130124</v>
      </c>
      <c r="B796" s="288" t="s">
        <v>738</v>
      </c>
      <c r="C796" s="241">
        <v>30</v>
      </c>
      <c r="D796" s="292">
        <v>855</v>
      </c>
      <c r="E796" s="241">
        <v>368</v>
      </c>
      <c r="F796" s="228"/>
      <c r="G796" s="229"/>
      <c r="H796" s="230"/>
      <c r="I796" s="286">
        <f t="shared" si="158"/>
        <v>300</v>
      </c>
      <c r="J796" s="241"/>
      <c r="K796" s="230"/>
      <c r="M796" s="208">
        <f t="shared" si="159"/>
        <v>0</v>
      </c>
      <c r="N796" s="301"/>
      <c r="O796" s="301"/>
      <c r="P796" s="208">
        <v>300</v>
      </c>
    </row>
    <row r="797" s="208" customFormat="1" hidden="1" spans="1:15">
      <c r="A797" s="319">
        <v>2130125</v>
      </c>
      <c r="B797" s="288" t="s">
        <v>739</v>
      </c>
      <c r="C797" s="241">
        <v>58</v>
      </c>
      <c r="D797" s="292">
        <v>0</v>
      </c>
      <c r="E797" s="241">
        <v>0</v>
      </c>
      <c r="F797" s="228"/>
      <c r="G797" s="229"/>
      <c r="H797" s="230"/>
      <c r="I797" s="286">
        <f t="shared" si="158"/>
        <v>0</v>
      </c>
      <c r="J797" s="241"/>
      <c r="K797" s="230"/>
      <c r="M797" s="208">
        <f t="shared" si="159"/>
        <v>0</v>
      </c>
      <c r="N797" s="301"/>
      <c r="O797" s="301"/>
    </row>
    <row r="798" s="208" customFormat="1" hidden="1" spans="1:15">
      <c r="A798" s="319">
        <v>2130126</v>
      </c>
      <c r="B798" s="288" t="s">
        <v>740</v>
      </c>
      <c r="C798" s="241">
        <v>30</v>
      </c>
      <c r="D798" s="292">
        <v>28</v>
      </c>
      <c r="E798" s="241">
        <v>0</v>
      </c>
      <c r="F798" s="228"/>
      <c r="G798" s="229"/>
      <c r="H798" s="230"/>
      <c r="I798" s="286">
        <f t="shared" si="158"/>
        <v>0</v>
      </c>
      <c r="J798" s="241"/>
      <c r="K798" s="230"/>
      <c r="M798" s="208">
        <f t="shared" si="159"/>
        <v>0</v>
      </c>
      <c r="N798" s="301"/>
      <c r="O798" s="301"/>
    </row>
    <row r="799" s="208" customFormat="1" hidden="1" spans="1:15">
      <c r="A799" s="319">
        <v>2130135</v>
      </c>
      <c r="B799" s="288" t="s">
        <v>741</v>
      </c>
      <c r="C799" s="241">
        <v>13</v>
      </c>
      <c r="D799" s="292">
        <v>505</v>
      </c>
      <c r="E799" s="241">
        <v>10</v>
      </c>
      <c r="F799" s="228"/>
      <c r="G799" s="229"/>
      <c r="H799" s="230"/>
      <c r="I799" s="286">
        <f t="shared" si="158"/>
        <v>0</v>
      </c>
      <c r="J799" s="241"/>
      <c r="K799" s="230"/>
      <c r="M799" s="208">
        <f t="shared" si="159"/>
        <v>0</v>
      </c>
      <c r="N799" s="301"/>
      <c r="O799" s="301"/>
    </row>
    <row r="800" s="208" customFormat="1" hidden="1" spans="1:15">
      <c r="A800" s="319">
        <v>2130142</v>
      </c>
      <c r="B800" s="288" t="s">
        <v>742</v>
      </c>
      <c r="C800" s="241">
        <v>59</v>
      </c>
      <c r="D800" s="292">
        <v>0</v>
      </c>
      <c r="E800" s="241">
        <v>15</v>
      </c>
      <c r="F800" s="228"/>
      <c r="G800" s="229"/>
      <c r="H800" s="230"/>
      <c r="I800" s="286">
        <f t="shared" si="158"/>
        <v>0</v>
      </c>
      <c r="J800" s="241"/>
      <c r="K800" s="230"/>
      <c r="M800" s="208">
        <f t="shared" si="159"/>
        <v>0</v>
      </c>
      <c r="N800" s="301"/>
      <c r="O800" s="301"/>
    </row>
    <row r="801" s="208" customFormat="1" hidden="1" spans="1:15">
      <c r="A801" s="319">
        <v>2130148</v>
      </c>
      <c r="B801" s="288" t="s">
        <v>743</v>
      </c>
      <c r="C801" s="241">
        <v>0</v>
      </c>
      <c r="D801" s="292">
        <v>0</v>
      </c>
      <c r="E801" s="241">
        <v>0</v>
      </c>
      <c r="F801" s="228"/>
      <c r="G801" s="229"/>
      <c r="H801" s="230"/>
      <c r="I801" s="286">
        <f t="shared" si="158"/>
        <v>0</v>
      </c>
      <c r="J801" s="241"/>
      <c r="K801" s="230"/>
      <c r="M801" s="208">
        <f t="shared" si="159"/>
        <v>0</v>
      </c>
      <c r="N801" s="301"/>
      <c r="O801" s="301"/>
    </row>
    <row r="802" s="208" customFormat="1" hidden="1" spans="1:15">
      <c r="A802" s="319">
        <v>2130152</v>
      </c>
      <c r="B802" s="288" t="s">
        <v>744</v>
      </c>
      <c r="C802" s="241">
        <v>0</v>
      </c>
      <c r="D802" s="292">
        <v>0</v>
      </c>
      <c r="E802" s="241">
        <v>0</v>
      </c>
      <c r="F802" s="228"/>
      <c r="G802" s="229"/>
      <c r="H802" s="230"/>
      <c r="I802" s="286">
        <f t="shared" si="158"/>
        <v>0</v>
      </c>
      <c r="J802" s="241"/>
      <c r="K802" s="230"/>
      <c r="M802" s="208">
        <f t="shared" si="159"/>
        <v>0</v>
      </c>
      <c r="N802" s="301"/>
      <c r="O802" s="301"/>
    </row>
    <row r="803" s="208" customFormat="1" hidden="1" spans="1:17">
      <c r="A803" s="319">
        <v>2130153</v>
      </c>
      <c r="B803" s="288" t="s">
        <v>745</v>
      </c>
      <c r="C803" s="241">
        <v>2721</v>
      </c>
      <c r="D803" s="292">
        <v>2685</v>
      </c>
      <c r="E803" s="241">
        <v>2278</v>
      </c>
      <c r="F803" s="228"/>
      <c r="G803" s="229"/>
      <c r="H803" s="230"/>
      <c r="I803" s="286">
        <f t="shared" si="158"/>
        <v>1231</v>
      </c>
      <c r="J803" s="241"/>
      <c r="K803" s="230"/>
      <c r="M803" s="208">
        <f t="shared" si="159"/>
        <v>0</v>
      </c>
      <c r="N803" s="301"/>
      <c r="O803" s="301"/>
      <c r="P803" s="208">
        <v>120</v>
      </c>
      <c r="Q803" s="208">
        <v>1111</v>
      </c>
    </row>
    <row r="804" s="208" customFormat="1" hidden="1" spans="1:17">
      <c r="A804" s="319">
        <v>2130199</v>
      </c>
      <c r="B804" s="288" t="s">
        <v>746</v>
      </c>
      <c r="C804" s="241">
        <v>348</v>
      </c>
      <c r="D804" s="292">
        <v>1446</v>
      </c>
      <c r="E804" s="241">
        <v>1411</v>
      </c>
      <c r="F804" s="228"/>
      <c r="G804" s="229"/>
      <c r="H804" s="230"/>
      <c r="I804" s="286">
        <f t="shared" si="158"/>
        <v>6777</v>
      </c>
      <c r="J804" s="241"/>
      <c r="K804" s="230"/>
      <c r="M804" s="208">
        <f t="shared" si="159"/>
        <v>1</v>
      </c>
      <c r="N804" s="301">
        <v>1</v>
      </c>
      <c r="O804" s="301"/>
      <c r="P804" s="208">
        <v>5248</v>
      </c>
      <c r="Q804" s="208">
        <v>1528</v>
      </c>
    </row>
    <row r="805" customFormat="1" hidden="1" spans="1:15">
      <c r="A805" s="318">
        <v>21302</v>
      </c>
      <c r="B805" s="307" t="s">
        <v>747</v>
      </c>
      <c r="C805" s="317">
        <f>SUM(C806:C826)</f>
        <v>1221</v>
      </c>
      <c r="D805" s="313">
        <v>5790</v>
      </c>
      <c r="E805" s="317">
        <f>SUM(E806:E826)</f>
        <v>4713</v>
      </c>
      <c r="F805" s="282">
        <f>E805/D805*100</f>
        <v>81.3989637305699</v>
      </c>
      <c r="G805" s="280">
        <f>E805-C805</f>
        <v>3492</v>
      </c>
      <c r="H805" s="283">
        <f>(E805/C805-1)*100</f>
        <v>285.995085995086</v>
      </c>
      <c r="I805" s="313">
        <f>SUM(I806:I826)</f>
        <v>6489</v>
      </c>
      <c r="J805" s="304">
        <f>I805-D805</f>
        <v>699</v>
      </c>
      <c r="K805" s="283">
        <f>(I805/D805-1)*100</f>
        <v>12.0725388601036</v>
      </c>
      <c r="M805">
        <f t="shared" si="159"/>
        <v>0</v>
      </c>
      <c r="N805" s="301"/>
      <c r="O805" s="301"/>
    </row>
    <row r="806" s="208" customFormat="1" hidden="1" spans="1:15">
      <c r="A806" s="319">
        <v>2130201</v>
      </c>
      <c r="B806" s="288" t="s">
        <v>706</v>
      </c>
      <c r="C806" s="241">
        <v>247</v>
      </c>
      <c r="D806" s="292">
        <v>217</v>
      </c>
      <c r="E806" s="241">
        <v>331</v>
      </c>
      <c r="F806" s="228"/>
      <c r="G806" s="229"/>
      <c r="H806" s="230"/>
      <c r="I806" s="286">
        <f t="shared" ref="I806:I826" si="160">M806+P806+Q806</f>
        <v>240</v>
      </c>
      <c r="J806" s="241"/>
      <c r="K806" s="230"/>
      <c r="M806" s="208">
        <f t="shared" si="159"/>
        <v>240</v>
      </c>
      <c r="N806" s="301">
        <v>240</v>
      </c>
      <c r="O806" s="301"/>
    </row>
    <row r="807" s="208" customFormat="1" hidden="1" spans="1:15">
      <c r="A807" s="319">
        <v>2130202</v>
      </c>
      <c r="B807" s="288" t="s">
        <v>707</v>
      </c>
      <c r="C807" s="241">
        <v>207</v>
      </c>
      <c r="D807" s="292">
        <v>75</v>
      </c>
      <c r="E807" s="241">
        <v>83</v>
      </c>
      <c r="F807" s="228"/>
      <c r="G807" s="229"/>
      <c r="H807" s="230"/>
      <c r="I807" s="286">
        <f t="shared" si="160"/>
        <v>39</v>
      </c>
      <c r="J807" s="241"/>
      <c r="K807" s="230"/>
      <c r="M807" s="208">
        <f t="shared" si="159"/>
        <v>39</v>
      </c>
      <c r="N807" s="301">
        <v>39</v>
      </c>
      <c r="O807" s="301"/>
    </row>
    <row r="808" s="208" customFormat="1" hidden="1" spans="1:15">
      <c r="A808" s="319">
        <v>2130203</v>
      </c>
      <c r="B808" s="288" t="s">
        <v>708</v>
      </c>
      <c r="C808" s="241">
        <v>0</v>
      </c>
      <c r="D808" s="292">
        <v>0</v>
      </c>
      <c r="E808" s="241">
        <v>0</v>
      </c>
      <c r="F808" s="228"/>
      <c r="G808" s="229"/>
      <c r="H808" s="230"/>
      <c r="I808" s="286">
        <f t="shared" si="160"/>
        <v>0</v>
      </c>
      <c r="J808" s="241"/>
      <c r="K808" s="230"/>
      <c r="M808" s="208">
        <f t="shared" si="159"/>
        <v>0</v>
      </c>
      <c r="N808" s="301"/>
      <c r="O808" s="301"/>
    </row>
    <row r="809" s="208" customFormat="1" hidden="1" spans="1:15">
      <c r="A809" s="319">
        <v>2130204</v>
      </c>
      <c r="B809" s="288" t="s">
        <v>748</v>
      </c>
      <c r="C809" s="241">
        <v>645</v>
      </c>
      <c r="D809" s="292">
        <v>700</v>
      </c>
      <c r="E809" s="241">
        <v>2714</v>
      </c>
      <c r="F809" s="228"/>
      <c r="G809" s="229"/>
      <c r="H809" s="230"/>
      <c r="I809" s="286">
        <f t="shared" si="160"/>
        <v>817</v>
      </c>
      <c r="J809" s="241"/>
      <c r="K809" s="230"/>
      <c r="M809" s="208">
        <f t="shared" si="159"/>
        <v>817</v>
      </c>
      <c r="N809" s="301">
        <v>817</v>
      </c>
      <c r="O809" s="301"/>
    </row>
    <row r="810" s="208" customFormat="1" hidden="1" spans="1:17">
      <c r="A810" s="319">
        <v>2130205</v>
      </c>
      <c r="B810" s="288" t="s">
        <v>749</v>
      </c>
      <c r="C810" s="241">
        <v>26</v>
      </c>
      <c r="D810" s="292">
        <v>899</v>
      </c>
      <c r="E810" s="241">
        <v>425</v>
      </c>
      <c r="F810" s="228"/>
      <c r="G810" s="229"/>
      <c r="H810" s="230"/>
      <c r="I810" s="286">
        <f t="shared" si="160"/>
        <v>860</v>
      </c>
      <c r="J810" s="241"/>
      <c r="K810" s="230"/>
      <c r="M810" s="208">
        <f t="shared" si="159"/>
        <v>0</v>
      </c>
      <c r="N810" s="301"/>
      <c r="O810" s="301"/>
      <c r="P810" s="208">
        <v>783</v>
      </c>
      <c r="Q810" s="208">
        <v>77</v>
      </c>
    </row>
    <row r="811" s="208" customFormat="1" hidden="1" spans="1:15">
      <c r="A811" s="319">
        <v>2130206</v>
      </c>
      <c r="B811" s="288" t="s">
        <v>750</v>
      </c>
      <c r="C811" s="241">
        <v>0</v>
      </c>
      <c r="D811" s="292">
        <v>20</v>
      </c>
      <c r="E811" s="241">
        <v>17</v>
      </c>
      <c r="F811" s="228"/>
      <c r="G811" s="229"/>
      <c r="H811" s="230"/>
      <c r="I811" s="286">
        <f t="shared" si="160"/>
        <v>0</v>
      </c>
      <c r="J811" s="241"/>
      <c r="K811" s="230"/>
      <c r="M811" s="208">
        <f t="shared" si="159"/>
        <v>0</v>
      </c>
      <c r="N811" s="301"/>
      <c r="O811" s="301"/>
    </row>
    <row r="812" s="208" customFormat="1" hidden="1" spans="1:15">
      <c r="A812" s="319">
        <v>2130207</v>
      </c>
      <c r="B812" s="288" t="s">
        <v>751</v>
      </c>
      <c r="C812" s="241">
        <v>0</v>
      </c>
      <c r="D812" s="292">
        <v>0</v>
      </c>
      <c r="E812" s="241">
        <v>0</v>
      </c>
      <c r="F812" s="228"/>
      <c r="G812" s="229"/>
      <c r="H812" s="230"/>
      <c r="I812" s="286">
        <f t="shared" si="160"/>
        <v>0</v>
      </c>
      <c r="J812" s="241"/>
      <c r="K812" s="230"/>
      <c r="M812" s="208">
        <f t="shared" si="159"/>
        <v>0</v>
      </c>
      <c r="N812" s="301"/>
      <c r="O812" s="301"/>
    </row>
    <row r="813" s="208" customFormat="1" hidden="1" spans="1:17">
      <c r="A813" s="319">
        <v>2130209</v>
      </c>
      <c r="B813" s="288" t="s">
        <v>752</v>
      </c>
      <c r="C813" s="241">
        <v>19</v>
      </c>
      <c r="D813" s="292">
        <v>1283</v>
      </c>
      <c r="E813" s="241">
        <v>937</v>
      </c>
      <c r="F813" s="228"/>
      <c r="G813" s="229"/>
      <c r="H813" s="230"/>
      <c r="I813" s="286">
        <f t="shared" si="160"/>
        <v>1206</v>
      </c>
      <c r="J813" s="241"/>
      <c r="K813" s="230"/>
      <c r="M813" s="208">
        <f t="shared" si="159"/>
        <v>0</v>
      </c>
      <c r="N813" s="301"/>
      <c r="O813" s="301"/>
      <c r="P813" s="208">
        <v>224</v>
      </c>
      <c r="Q813" s="208">
        <v>982</v>
      </c>
    </row>
    <row r="814" s="208" customFormat="1" hidden="1" spans="1:15">
      <c r="A814" s="319">
        <v>2130211</v>
      </c>
      <c r="B814" s="288" t="s">
        <v>753</v>
      </c>
      <c r="C814" s="241"/>
      <c r="D814" s="292">
        <v>0</v>
      </c>
      <c r="E814" s="241">
        <v>0</v>
      </c>
      <c r="F814" s="228"/>
      <c r="G814" s="229"/>
      <c r="H814" s="230"/>
      <c r="I814" s="286">
        <f t="shared" si="160"/>
        <v>0</v>
      </c>
      <c r="J814" s="241"/>
      <c r="K814" s="230"/>
      <c r="M814" s="208">
        <f t="shared" si="159"/>
        <v>0</v>
      </c>
      <c r="N814" s="301"/>
      <c r="O814" s="301"/>
    </row>
    <row r="815" s="208" customFormat="1" hidden="1" spans="1:15">
      <c r="A815" s="319">
        <v>2130212</v>
      </c>
      <c r="B815" s="288" t="s">
        <v>754</v>
      </c>
      <c r="C815" s="241"/>
      <c r="D815" s="292">
        <v>0</v>
      </c>
      <c r="E815" s="241">
        <v>0</v>
      </c>
      <c r="F815" s="228"/>
      <c r="G815" s="229"/>
      <c r="H815" s="230"/>
      <c r="I815" s="286">
        <f t="shared" si="160"/>
        <v>0</v>
      </c>
      <c r="J815" s="241"/>
      <c r="K815" s="230"/>
      <c r="M815" s="208">
        <f t="shared" si="159"/>
        <v>0</v>
      </c>
      <c r="N815" s="301"/>
      <c r="O815" s="301"/>
    </row>
    <row r="816" s="208" customFormat="1" hidden="1" spans="1:15">
      <c r="A816" s="319">
        <v>2130213</v>
      </c>
      <c r="B816" s="288" t="s">
        <v>755</v>
      </c>
      <c r="C816" s="241"/>
      <c r="D816" s="292">
        <v>0</v>
      </c>
      <c r="E816" s="241">
        <v>0</v>
      </c>
      <c r="F816" s="228"/>
      <c r="G816" s="229"/>
      <c r="H816" s="230"/>
      <c r="I816" s="286">
        <f t="shared" si="160"/>
        <v>0</v>
      </c>
      <c r="J816" s="241"/>
      <c r="K816" s="230"/>
      <c r="M816" s="208">
        <f t="shared" si="159"/>
        <v>0</v>
      </c>
      <c r="N816" s="301"/>
      <c r="O816" s="301"/>
    </row>
    <row r="817" s="208" customFormat="1" hidden="1" spans="1:15">
      <c r="A817" s="319">
        <v>2130217</v>
      </c>
      <c r="B817" s="288" t="s">
        <v>756</v>
      </c>
      <c r="C817" s="241"/>
      <c r="D817" s="292">
        <v>0</v>
      </c>
      <c r="E817" s="241">
        <v>0</v>
      </c>
      <c r="F817" s="228"/>
      <c r="G817" s="229"/>
      <c r="H817" s="230"/>
      <c r="I817" s="286">
        <f t="shared" si="160"/>
        <v>0</v>
      </c>
      <c r="J817" s="241"/>
      <c r="K817" s="230"/>
      <c r="M817" s="208">
        <f t="shared" si="159"/>
        <v>0</v>
      </c>
      <c r="N817" s="301"/>
      <c r="O817" s="301"/>
    </row>
    <row r="818" s="208" customFormat="1" hidden="1" spans="1:15">
      <c r="A818" s="319">
        <v>2130220</v>
      </c>
      <c r="B818" s="288" t="s">
        <v>757</v>
      </c>
      <c r="C818" s="241"/>
      <c r="D818" s="292">
        <v>0</v>
      </c>
      <c r="E818" s="241">
        <v>0</v>
      </c>
      <c r="F818" s="228"/>
      <c r="G818" s="229"/>
      <c r="H818" s="230"/>
      <c r="I818" s="286">
        <f t="shared" si="160"/>
        <v>0</v>
      </c>
      <c r="J818" s="241"/>
      <c r="K818" s="230"/>
      <c r="M818" s="208">
        <f t="shared" si="159"/>
        <v>0</v>
      </c>
      <c r="N818" s="301"/>
      <c r="O818" s="301"/>
    </row>
    <row r="819" s="208" customFormat="1" hidden="1" spans="1:15">
      <c r="A819" s="319">
        <v>2130221</v>
      </c>
      <c r="B819" s="288" t="s">
        <v>758</v>
      </c>
      <c r="C819" s="241"/>
      <c r="D819" s="292">
        <v>50</v>
      </c>
      <c r="E819" s="241">
        <v>0</v>
      </c>
      <c r="F819" s="228"/>
      <c r="G819" s="229"/>
      <c r="H819" s="230"/>
      <c r="I819" s="286">
        <f t="shared" si="160"/>
        <v>0</v>
      </c>
      <c r="J819" s="241"/>
      <c r="K819" s="230"/>
      <c r="M819" s="208">
        <f t="shared" si="159"/>
        <v>0</v>
      </c>
      <c r="N819" s="301"/>
      <c r="O819" s="301"/>
    </row>
    <row r="820" s="208" customFormat="1" hidden="1" spans="1:15">
      <c r="A820" s="319">
        <v>2130223</v>
      </c>
      <c r="B820" s="288" t="s">
        <v>759</v>
      </c>
      <c r="C820" s="241"/>
      <c r="D820" s="292">
        <v>0</v>
      </c>
      <c r="E820" s="241">
        <v>0</v>
      </c>
      <c r="F820" s="228"/>
      <c r="G820" s="229"/>
      <c r="H820" s="230"/>
      <c r="I820" s="286">
        <f t="shared" si="160"/>
        <v>0</v>
      </c>
      <c r="J820" s="241"/>
      <c r="K820" s="230"/>
      <c r="M820" s="208">
        <f t="shared" si="159"/>
        <v>0</v>
      </c>
      <c r="N820" s="301"/>
      <c r="O820" s="301"/>
    </row>
    <row r="821" s="208" customFormat="1" hidden="1" spans="1:15">
      <c r="A821" s="319">
        <v>2130226</v>
      </c>
      <c r="B821" s="288" t="s">
        <v>760</v>
      </c>
      <c r="C821" s="241"/>
      <c r="D821" s="292">
        <v>0</v>
      </c>
      <c r="E821" s="241">
        <v>0</v>
      </c>
      <c r="F821" s="228"/>
      <c r="G821" s="229"/>
      <c r="H821" s="230"/>
      <c r="I821" s="286">
        <f t="shared" si="160"/>
        <v>0</v>
      </c>
      <c r="J821" s="241"/>
      <c r="K821" s="230"/>
      <c r="M821" s="208">
        <f t="shared" si="159"/>
        <v>0</v>
      </c>
      <c r="N821" s="301"/>
      <c r="O821" s="301"/>
    </row>
    <row r="822" s="208" customFormat="1" hidden="1" spans="1:15">
      <c r="A822" s="319">
        <v>2130227</v>
      </c>
      <c r="B822" s="288" t="s">
        <v>761</v>
      </c>
      <c r="C822" s="241"/>
      <c r="D822" s="292">
        <v>0</v>
      </c>
      <c r="E822" s="241">
        <v>0</v>
      </c>
      <c r="F822" s="228"/>
      <c r="G822" s="229"/>
      <c r="H822" s="230"/>
      <c r="I822" s="286">
        <f t="shared" si="160"/>
        <v>0</v>
      </c>
      <c r="J822" s="241"/>
      <c r="K822" s="230"/>
      <c r="M822" s="208">
        <f t="shared" si="159"/>
        <v>0</v>
      </c>
      <c r="N822" s="301"/>
      <c r="O822" s="301"/>
    </row>
    <row r="823" s="208" customFormat="1" hidden="1" spans="1:15">
      <c r="A823" s="319">
        <v>2130234</v>
      </c>
      <c r="B823" s="288" t="s">
        <v>762</v>
      </c>
      <c r="C823" s="241"/>
      <c r="D823" s="292">
        <v>10</v>
      </c>
      <c r="E823" s="241">
        <v>10</v>
      </c>
      <c r="F823" s="228"/>
      <c r="G823" s="229"/>
      <c r="H823" s="230"/>
      <c r="I823" s="286">
        <f t="shared" si="160"/>
        <v>0</v>
      </c>
      <c r="J823" s="241"/>
      <c r="K823" s="230"/>
      <c r="M823" s="208">
        <f t="shared" si="159"/>
        <v>0</v>
      </c>
      <c r="N823" s="301"/>
      <c r="O823" s="301"/>
    </row>
    <row r="824" s="208" customFormat="1" hidden="1" spans="1:15">
      <c r="A824" s="319">
        <v>2130236</v>
      </c>
      <c r="B824" s="288" t="s">
        <v>763</v>
      </c>
      <c r="C824" s="241"/>
      <c r="D824" s="292">
        <v>0</v>
      </c>
      <c r="E824" s="241">
        <v>0</v>
      </c>
      <c r="F824" s="228"/>
      <c r="G824" s="229"/>
      <c r="H824" s="230"/>
      <c r="I824" s="286">
        <f t="shared" si="160"/>
        <v>0</v>
      </c>
      <c r="J824" s="241"/>
      <c r="K824" s="230"/>
      <c r="M824" s="208">
        <f t="shared" si="159"/>
        <v>0</v>
      </c>
      <c r="N824" s="301"/>
      <c r="O824" s="301"/>
    </row>
    <row r="825" s="208" customFormat="1" hidden="1" spans="1:15">
      <c r="A825" s="319">
        <v>2130237</v>
      </c>
      <c r="B825" s="288" t="s">
        <v>732</v>
      </c>
      <c r="C825" s="241"/>
      <c r="D825" s="292">
        <v>0</v>
      </c>
      <c r="E825" s="241">
        <v>0</v>
      </c>
      <c r="F825" s="228"/>
      <c r="G825" s="229"/>
      <c r="H825" s="230"/>
      <c r="I825" s="286">
        <f t="shared" si="160"/>
        <v>0</v>
      </c>
      <c r="J825" s="241"/>
      <c r="K825" s="230"/>
      <c r="M825" s="208">
        <f t="shared" si="159"/>
        <v>0</v>
      </c>
      <c r="N825" s="301"/>
      <c r="O825" s="301"/>
    </row>
    <row r="826" s="208" customFormat="1" hidden="1" spans="1:17">
      <c r="A826" s="319">
        <v>2130299</v>
      </c>
      <c r="B826" s="288" t="s">
        <v>764</v>
      </c>
      <c r="C826" s="241">
        <v>77</v>
      </c>
      <c r="D826" s="292">
        <v>2536</v>
      </c>
      <c r="E826" s="241">
        <v>196</v>
      </c>
      <c r="F826" s="228"/>
      <c r="G826" s="229"/>
      <c r="H826" s="230"/>
      <c r="I826" s="286">
        <f t="shared" si="160"/>
        <v>3327</v>
      </c>
      <c r="J826" s="241"/>
      <c r="K826" s="230"/>
      <c r="M826" s="208">
        <f t="shared" si="159"/>
        <v>2</v>
      </c>
      <c r="N826" s="301">
        <v>2</v>
      </c>
      <c r="O826" s="301"/>
      <c r="P826" s="208">
        <v>480</v>
      </c>
      <c r="Q826" s="208">
        <v>2845</v>
      </c>
    </row>
    <row r="827" customFormat="1" hidden="1" spans="1:15">
      <c r="A827" s="318">
        <v>21303</v>
      </c>
      <c r="B827" s="307" t="s">
        <v>765</v>
      </c>
      <c r="C827" s="317">
        <f>SUM(C828:C854)</f>
        <v>5596</v>
      </c>
      <c r="D827" s="313">
        <v>2432</v>
      </c>
      <c r="E827" s="317">
        <f>SUM(E828:E854)</f>
        <v>8180</v>
      </c>
      <c r="F827" s="282">
        <f>E827/D827*100</f>
        <v>336.348684210526</v>
      </c>
      <c r="G827" s="280">
        <f>E827-C827</f>
        <v>2584</v>
      </c>
      <c r="H827" s="283">
        <f>(E827/C827-1)*100</f>
        <v>46.1758398856326</v>
      </c>
      <c r="I827" s="313">
        <f>SUM(I828:I854)</f>
        <v>3204</v>
      </c>
      <c r="J827" s="304">
        <f>I827-D827</f>
        <v>772</v>
      </c>
      <c r="K827" s="283">
        <f>(I827/D827-1)*100</f>
        <v>31.7434210526316</v>
      </c>
      <c r="M827">
        <f t="shared" si="159"/>
        <v>0</v>
      </c>
      <c r="N827" s="301"/>
      <c r="O827" s="301"/>
    </row>
    <row r="828" s="208" customFormat="1" hidden="1" spans="1:15">
      <c r="A828" s="319">
        <v>2130301</v>
      </c>
      <c r="B828" s="288" t="s">
        <v>706</v>
      </c>
      <c r="C828" s="241">
        <v>423</v>
      </c>
      <c r="D828" s="292">
        <v>472</v>
      </c>
      <c r="E828" s="241">
        <v>647</v>
      </c>
      <c r="F828" s="228"/>
      <c r="G828" s="229"/>
      <c r="H828" s="230"/>
      <c r="I828" s="286">
        <f t="shared" ref="I828:I854" si="161">M828+P828+Q828</f>
        <v>449</v>
      </c>
      <c r="J828" s="241"/>
      <c r="K828" s="230"/>
      <c r="M828" s="208">
        <f t="shared" si="159"/>
        <v>449</v>
      </c>
      <c r="N828" s="301">
        <v>449</v>
      </c>
      <c r="O828" s="301"/>
    </row>
    <row r="829" s="208" customFormat="1" hidden="1" spans="1:15">
      <c r="A829" s="319">
        <v>2130302</v>
      </c>
      <c r="B829" s="288" t="s">
        <v>707</v>
      </c>
      <c r="C829" s="241">
        <v>4</v>
      </c>
      <c r="D829" s="292">
        <v>0</v>
      </c>
      <c r="E829" s="241">
        <v>2</v>
      </c>
      <c r="F829" s="228"/>
      <c r="G829" s="229"/>
      <c r="H829" s="230"/>
      <c r="I829" s="286">
        <f t="shared" si="161"/>
        <v>0</v>
      </c>
      <c r="J829" s="241"/>
      <c r="K829" s="230"/>
      <c r="M829" s="208">
        <f t="shared" si="159"/>
        <v>0</v>
      </c>
      <c r="N829" s="301"/>
      <c r="O829" s="301"/>
    </row>
    <row r="830" s="208" customFormat="1" hidden="1" spans="1:15">
      <c r="A830" s="319">
        <v>2130303</v>
      </c>
      <c r="B830" s="288" t="s">
        <v>708</v>
      </c>
      <c r="C830" s="241"/>
      <c r="D830" s="292">
        <v>0</v>
      </c>
      <c r="E830" s="241">
        <v>0</v>
      </c>
      <c r="F830" s="228"/>
      <c r="G830" s="229"/>
      <c r="H830" s="230"/>
      <c r="I830" s="286">
        <f t="shared" si="161"/>
        <v>0</v>
      </c>
      <c r="J830" s="241"/>
      <c r="K830" s="230"/>
      <c r="M830" s="208">
        <f t="shared" si="159"/>
        <v>0</v>
      </c>
      <c r="N830" s="301"/>
      <c r="O830" s="301"/>
    </row>
    <row r="831" s="208" customFormat="1" hidden="1" spans="1:15">
      <c r="A831" s="319">
        <v>2130304</v>
      </c>
      <c r="B831" s="288" t="s">
        <v>766</v>
      </c>
      <c r="C831" s="241"/>
      <c r="D831" s="292">
        <v>3</v>
      </c>
      <c r="E831" s="241">
        <v>14</v>
      </c>
      <c r="F831" s="228"/>
      <c r="G831" s="229"/>
      <c r="H831" s="230"/>
      <c r="I831" s="286">
        <f t="shared" si="161"/>
        <v>0</v>
      </c>
      <c r="J831" s="241"/>
      <c r="K831" s="230"/>
      <c r="M831" s="208">
        <f t="shared" si="159"/>
        <v>0</v>
      </c>
      <c r="N831" s="301"/>
      <c r="O831" s="301"/>
    </row>
    <row r="832" s="208" customFormat="1" hidden="1" spans="1:17">
      <c r="A832" s="319">
        <v>2130305</v>
      </c>
      <c r="B832" s="288" t="s">
        <v>767</v>
      </c>
      <c r="C832" s="241">
        <v>3771</v>
      </c>
      <c r="D832" s="292">
        <v>45</v>
      </c>
      <c r="E832" s="241">
        <v>2252</v>
      </c>
      <c r="F832" s="228"/>
      <c r="G832" s="229"/>
      <c r="H832" s="230"/>
      <c r="I832" s="286">
        <f t="shared" si="161"/>
        <v>705</v>
      </c>
      <c r="J832" s="241"/>
      <c r="K832" s="230"/>
      <c r="M832" s="208">
        <f t="shared" si="159"/>
        <v>0</v>
      </c>
      <c r="N832" s="301"/>
      <c r="O832" s="301"/>
      <c r="P832" s="208">
        <v>655</v>
      </c>
      <c r="Q832" s="208">
        <v>50</v>
      </c>
    </row>
    <row r="833" s="208" customFormat="1" hidden="1" spans="1:15">
      <c r="A833" s="319">
        <v>2130306</v>
      </c>
      <c r="B833" s="288" t="s">
        <v>768</v>
      </c>
      <c r="C833" s="241">
        <v>785</v>
      </c>
      <c r="D833" s="292">
        <v>690</v>
      </c>
      <c r="E833" s="241">
        <v>957</v>
      </c>
      <c r="F833" s="228"/>
      <c r="G833" s="229"/>
      <c r="H833" s="230"/>
      <c r="I833" s="286">
        <f t="shared" si="161"/>
        <v>604</v>
      </c>
      <c r="J833" s="241"/>
      <c r="K833" s="230"/>
      <c r="M833" s="208">
        <f t="shared" si="159"/>
        <v>604</v>
      </c>
      <c r="N833" s="301">
        <v>604</v>
      </c>
      <c r="O833" s="301"/>
    </row>
    <row r="834" s="208" customFormat="1" hidden="1" spans="1:15">
      <c r="A834" s="319">
        <v>2130307</v>
      </c>
      <c r="B834" s="288" t="s">
        <v>769</v>
      </c>
      <c r="C834" s="241">
        <v>0</v>
      </c>
      <c r="D834" s="292">
        <v>0</v>
      </c>
      <c r="E834" s="241">
        <v>0</v>
      </c>
      <c r="F834" s="228"/>
      <c r="G834" s="229"/>
      <c r="H834" s="230"/>
      <c r="I834" s="286">
        <f t="shared" si="161"/>
        <v>0</v>
      </c>
      <c r="J834" s="241"/>
      <c r="K834" s="230"/>
      <c r="M834" s="208">
        <f t="shared" si="159"/>
        <v>0</v>
      </c>
      <c r="N834" s="301"/>
      <c r="O834" s="301"/>
    </row>
    <row r="835" s="208" customFormat="1" hidden="1" spans="1:15">
      <c r="A835" s="319">
        <v>2130308</v>
      </c>
      <c r="B835" s="288" t="s">
        <v>770</v>
      </c>
      <c r="C835" s="241">
        <v>1</v>
      </c>
      <c r="D835" s="292">
        <v>0</v>
      </c>
      <c r="E835" s="241">
        <v>0</v>
      </c>
      <c r="F835" s="228"/>
      <c r="G835" s="229"/>
      <c r="H835" s="230"/>
      <c r="I835" s="286">
        <f t="shared" si="161"/>
        <v>0</v>
      </c>
      <c r="J835" s="241"/>
      <c r="K835" s="230"/>
      <c r="M835" s="208">
        <f t="shared" si="159"/>
        <v>0</v>
      </c>
      <c r="N835" s="301"/>
      <c r="O835" s="301"/>
    </row>
    <row r="836" s="208" customFormat="1" hidden="1" spans="1:15">
      <c r="A836" s="319">
        <v>2130309</v>
      </c>
      <c r="B836" s="288" t="s">
        <v>771</v>
      </c>
      <c r="C836" s="241">
        <v>0</v>
      </c>
      <c r="D836" s="292">
        <v>0</v>
      </c>
      <c r="E836" s="241">
        <v>2</v>
      </c>
      <c r="F836" s="228"/>
      <c r="G836" s="229"/>
      <c r="H836" s="230"/>
      <c r="I836" s="286">
        <f t="shared" si="161"/>
        <v>0</v>
      </c>
      <c r="J836" s="241"/>
      <c r="K836" s="230"/>
      <c r="M836" s="208">
        <f t="shared" si="159"/>
        <v>0</v>
      </c>
      <c r="N836" s="301"/>
      <c r="O836" s="301"/>
    </row>
    <row r="837" s="208" customFormat="1" hidden="1" spans="1:15">
      <c r="A837" s="319">
        <v>2130310</v>
      </c>
      <c r="B837" s="288" t="s">
        <v>772</v>
      </c>
      <c r="C837" s="241">
        <v>40</v>
      </c>
      <c r="D837" s="292">
        <v>253</v>
      </c>
      <c r="E837" s="241">
        <v>120</v>
      </c>
      <c r="F837" s="228"/>
      <c r="G837" s="229"/>
      <c r="H837" s="230"/>
      <c r="I837" s="286">
        <f t="shared" si="161"/>
        <v>0</v>
      </c>
      <c r="J837" s="241"/>
      <c r="K837" s="230"/>
      <c r="M837" s="208">
        <f t="shared" si="159"/>
        <v>0</v>
      </c>
      <c r="N837" s="301"/>
      <c r="O837" s="301"/>
    </row>
    <row r="838" s="208" customFormat="1" hidden="1" spans="1:15">
      <c r="A838" s="319">
        <v>2130311</v>
      </c>
      <c r="B838" s="288" t="s">
        <v>773</v>
      </c>
      <c r="C838" s="241">
        <v>12</v>
      </c>
      <c r="D838" s="292">
        <v>0</v>
      </c>
      <c r="E838" s="241">
        <v>17</v>
      </c>
      <c r="F838" s="228"/>
      <c r="G838" s="229"/>
      <c r="H838" s="230"/>
      <c r="I838" s="286">
        <f t="shared" si="161"/>
        <v>0</v>
      </c>
      <c r="J838" s="241"/>
      <c r="K838" s="230"/>
      <c r="M838" s="208">
        <f t="shared" si="159"/>
        <v>0</v>
      </c>
      <c r="N838" s="301"/>
      <c r="O838" s="301"/>
    </row>
    <row r="839" s="208" customFormat="1" hidden="1" spans="1:15">
      <c r="A839" s="319">
        <v>2130312</v>
      </c>
      <c r="B839" s="288" t="s">
        <v>774</v>
      </c>
      <c r="C839" s="241">
        <v>0</v>
      </c>
      <c r="D839" s="292">
        <v>0</v>
      </c>
      <c r="E839" s="241">
        <v>0</v>
      </c>
      <c r="F839" s="228"/>
      <c r="G839" s="229"/>
      <c r="H839" s="230"/>
      <c r="I839" s="286">
        <f t="shared" si="161"/>
        <v>0</v>
      </c>
      <c r="J839" s="241"/>
      <c r="K839" s="230"/>
      <c r="M839" s="208">
        <f t="shared" si="159"/>
        <v>0</v>
      </c>
      <c r="N839" s="301"/>
      <c r="O839" s="301"/>
    </row>
    <row r="840" s="208" customFormat="1" hidden="1" spans="1:15">
      <c r="A840" s="319">
        <v>2130313</v>
      </c>
      <c r="B840" s="288" t="s">
        <v>775</v>
      </c>
      <c r="C840" s="241">
        <v>0</v>
      </c>
      <c r="D840" s="292">
        <v>0</v>
      </c>
      <c r="E840" s="241">
        <v>0</v>
      </c>
      <c r="F840" s="228"/>
      <c r="G840" s="229"/>
      <c r="H840" s="230"/>
      <c r="I840" s="286">
        <f t="shared" si="161"/>
        <v>0</v>
      </c>
      <c r="J840" s="241"/>
      <c r="K840" s="230"/>
      <c r="M840" s="208">
        <f t="shared" si="159"/>
        <v>0</v>
      </c>
      <c r="N840" s="301"/>
      <c r="O840" s="301"/>
    </row>
    <row r="841" s="208" customFormat="1" hidden="1" spans="1:17">
      <c r="A841" s="319">
        <v>2130314</v>
      </c>
      <c r="B841" s="288" t="s">
        <v>776</v>
      </c>
      <c r="C841" s="241">
        <v>227</v>
      </c>
      <c r="D841" s="292">
        <v>98</v>
      </c>
      <c r="E841" s="241">
        <v>320</v>
      </c>
      <c r="F841" s="228"/>
      <c r="G841" s="229"/>
      <c r="H841" s="230"/>
      <c r="I841" s="286">
        <f t="shared" si="161"/>
        <v>16</v>
      </c>
      <c r="J841" s="241"/>
      <c r="K841" s="230"/>
      <c r="M841" s="208">
        <f t="shared" si="159"/>
        <v>1</v>
      </c>
      <c r="N841" s="301">
        <v>1</v>
      </c>
      <c r="O841" s="301"/>
      <c r="Q841" s="208">
        <v>15</v>
      </c>
    </row>
    <row r="842" s="208" customFormat="1" hidden="1" spans="1:17">
      <c r="A842" s="319">
        <v>2130315</v>
      </c>
      <c r="B842" s="288" t="s">
        <v>777</v>
      </c>
      <c r="C842" s="241">
        <v>8</v>
      </c>
      <c r="D842" s="292">
        <v>0</v>
      </c>
      <c r="E842" s="241">
        <v>25</v>
      </c>
      <c r="F842" s="228"/>
      <c r="G842" s="229"/>
      <c r="H842" s="230"/>
      <c r="I842" s="286">
        <f t="shared" si="161"/>
        <v>100</v>
      </c>
      <c r="J842" s="241"/>
      <c r="K842" s="230"/>
      <c r="M842" s="208">
        <f t="shared" si="159"/>
        <v>0</v>
      </c>
      <c r="N842" s="301"/>
      <c r="O842" s="301"/>
      <c r="Q842" s="208">
        <v>100</v>
      </c>
    </row>
    <row r="843" s="208" customFormat="1" hidden="1" spans="1:15">
      <c r="A843" s="319">
        <v>2130316</v>
      </c>
      <c r="B843" s="288" t="s">
        <v>778</v>
      </c>
      <c r="C843" s="241">
        <v>0</v>
      </c>
      <c r="D843" s="292">
        <v>10</v>
      </c>
      <c r="E843" s="241">
        <v>18</v>
      </c>
      <c r="F843" s="228"/>
      <c r="G843" s="229"/>
      <c r="H843" s="230"/>
      <c r="I843" s="286">
        <f t="shared" si="161"/>
        <v>0</v>
      </c>
      <c r="J843" s="241"/>
      <c r="K843" s="230"/>
      <c r="M843" s="208">
        <f t="shared" si="159"/>
        <v>0</v>
      </c>
      <c r="N843" s="301"/>
      <c r="O843" s="301"/>
    </row>
    <row r="844" s="208" customFormat="1" hidden="1" spans="1:15">
      <c r="A844" s="319">
        <v>2130317</v>
      </c>
      <c r="B844" s="288" t="s">
        <v>779</v>
      </c>
      <c r="C844" s="241">
        <v>0</v>
      </c>
      <c r="D844" s="292">
        <v>0</v>
      </c>
      <c r="E844" s="241">
        <v>0</v>
      </c>
      <c r="F844" s="228"/>
      <c r="G844" s="229"/>
      <c r="H844" s="230"/>
      <c r="I844" s="286">
        <f t="shared" si="161"/>
        <v>0</v>
      </c>
      <c r="J844" s="241"/>
      <c r="K844" s="230"/>
      <c r="M844" s="208">
        <f t="shared" si="159"/>
        <v>0</v>
      </c>
      <c r="N844" s="301"/>
      <c r="O844" s="301"/>
    </row>
    <row r="845" s="208" customFormat="1" hidden="1" spans="1:15">
      <c r="A845" s="319">
        <v>2130318</v>
      </c>
      <c r="B845" s="288" t="s">
        <v>780</v>
      </c>
      <c r="C845" s="241">
        <v>0</v>
      </c>
      <c r="D845" s="292">
        <v>0</v>
      </c>
      <c r="E845" s="241">
        <v>0</v>
      </c>
      <c r="F845" s="228"/>
      <c r="G845" s="229"/>
      <c r="H845" s="230"/>
      <c r="I845" s="286">
        <f t="shared" si="161"/>
        <v>0</v>
      </c>
      <c r="J845" s="241"/>
      <c r="K845" s="230"/>
      <c r="M845" s="208">
        <f t="shared" si="159"/>
        <v>0</v>
      </c>
      <c r="N845" s="301"/>
      <c r="O845" s="301"/>
    </row>
    <row r="846" s="208" customFormat="1" hidden="1" spans="1:15">
      <c r="A846" s="319">
        <v>2130319</v>
      </c>
      <c r="B846" s="288" t="s">
        <v>781</v>
      </c>
      <c r="C846" s="241">
        <v>233</v>
      </c>
      <c r="D846" s="292">
        <v>29</v>
      </c>
      <c r="E846" s="241">
        <v>70</v>
      </c>
      <c r="F846" s="228"/>
      <c r="G846" s="229"/>
      <c r="H846" s="230"/>
      <c r="I846" s="286">
        <f t="shared" si="161"/>
        <v>2</v>
      </c>
      <c r="J846" s="241"/>
      <c r="K846" s="230"/>
      <c r="M846" s="208">
        <f t="shared" si="159"/>
        <v>2</v>
      </c>
      <c r="N846" s="301">
        <v>2</v>
      </c>
      <c r="O846" s="301"/>
    </row>
    <row r="847" s="208" customFormat="1" hidden="1" spans="1:16">
      <c r="A847" s="319">
        <v>2130321</v>
      </c>
      <c r="B847" s="288" t="s">
        <v>782</v>
      </c>
      <c r="C847" s="241">
        <v>33</v>
      </c>
      <c r="D847" s="292">
        <v>32</v>
      </c>
      <c r="E847" s="241">
        <v>5</v>
      </c>
      <c r="F847" s="228"/>
      <c r="G847" s="229"/>
      <c r="H847" s="230"/>
      <c r="I847" s="286">
        <f t="shared" si="161"/>
        <v>470</v>
      </c>
      <c r="J847" s="241"/>
      <c r="K847" s="230"/>
      <c r="M847" s="208">
        <f t="shared" si="159"/>
        <v>0</v>
      </c>
      <c r="N847" s="301"/>
      <c r="O847" s="301"/>
      <c r="P847" s="208">
        <v>470</v>
      </c>
    </row>
    <row r="848" s="208" customFormat="1" hidden="1" spans="1:15">
      <c r="A848" s="319">
        <v>2130322</v>
      </c>
      <c r="B848" s="288" t="s">
        <v>783</v>
      </c>
      <c r="C848" s="241">
        <v>0</v>
      </c>
      <c r="D848" s="292">
        <v>0</v>
      </c>
      <c r="E848" s="241">
        <v>0</v>
      </c>
      <c r="F848" s="228"/>
      <c r="G848" s="229"/>
      <c r="H848" s="230"/>
      <c r="I848" s="286">
        <f t="shared" si="161"/>
        <v>0</v>
      </c>
      <c r="J848" s="241"/>
      <c r="K848" s="230"/>
      <c r="M848" s="208">
        <f t="shared" si="159"/>
        <v>0</v>
      </c>
      <c r="N848" s="301"/>
      <c r="O848" s="301"/>
    </row>
    <row r="849" s="208" customFormat="1" hidden="1" spans="1:15">
      <c r="A849" s="319">
        <v>2130333</v>
      </c>
      <c r="B849" s="288" t="s">
        <v>759</v>
      </c>
      <c r="C849" s="241">
        <v>0</v>
      </c>
      <c r="D849" s="292">
        <v>0</v>
      </c>
      <c r="E849" s="241">
        <v>0</v>
      </c>
      <c r="F849" s="228"/>
      <c r="G849" s="229"/>
      <c r="H849" s="230"/>
      <c r="I849" s="286">
        <f t="shared" si="161"/>
        <v>0</v>
      </c>
      <c r="J849" s="241"/>
      <c r="K849" s="230"/>
      <c r="M849" s="208">
        <f t="shared" si="159"/>
        <v>0</v>
      </c>
      <c r="N849" s="301"/>
      <c r="O849" s="301"/>
    </row>
    <row r="850" s="208" customFormat="1" hidden="1" spans="1:15">
      <c r="A850" s="319">
        <v>2130334</v>
      </c>
      <c r="B850" s="288" t="s">
        <v>784</v>
      </c>
      <c r="C850" s="241">
        <v>10</v>
      </c>
      <c r="D850" s="292">
        <v>139</v>
      </c>
      <c r="E850" s="241">
        <v>83</v>
      </c>
      <c r="F850" s="228"/>
      <c r="G850" s="229"/>
      <c r="H850" s="230"/>
      <c r="I850" s="286">
        <f t="shared" si="161"/>
        <v>0</v>
      </c>
      <c r="J850" s="241"/>
      <c r="K850" s="230"/>
      <c r="M850" s="208">
        <f t="shared" si="159"/>
        <v>0</v>
      </c>
      <c r="N850" s="301"/>
      <c r="O850" s="301"/>
    </row>
    <row r="851" s="208" customFormat="1" hidden="1" spans="1:15">
      <c r="A851" s="319">
        <v>2130335</v>
      </c>
      <c r="B851" s="288" t="s">
        <v>785</v>
      </c>
      <c r="C851" s="241">
        <v>10</v>
      </c>
      <c r="D851" s="292">
        <v>0</v>
      </c>
      <c r="E851" s="241">
        <v>0</v>
      </c>
      <c r="F851" s="228"/>
      <c r="G851" s="229"/>
      <c r="H851" s="230"/>
      <c r="I851" s="286">
        <f t="shared" si="161"/>
        <v>0</v>
      </c>
      <c r="J851" s="241"/>
      <c r="K851" s="230"/>
      <c r="M851" s="208">
        <f t="shared" ref="M851:M914" si="162">N851+O851</f>
        <v>0</v>
      </c>
      <c r="N851" s="301"/>
      <c r="O851" s="301"/>
    </row>
    <row r="852" s="208" customFormat="1" hidden="1" spans="1:15">
      <c r="A852" s="319">
        <v>2130336</v>
      </c>
      <c r="B852" s="169" t="s">
        <v>786</v>
      </c>
      <c r="C852" s="241">
        <v>0</v>
      </c>
      <c r="D852" s="292">
        <v>0</v>
      </c>
      <c r="E852" s="241">
        <v>0</v>
      </c>
      <c r="F852" s="228"/>
      <c r="G852" s="229"/>
      <c r="H852" s="230"/>
      <c r="I852" s="286">
        <f t="shared" si="161"/>
        <v>0</v>
      </c>
      <c r="J852" s="241"/>
      <c r="K852" s="230"/>
      <c r="M852" s="208">
        <f t="shared" si="162"/>
        <v>0</v>
      </c>
      <c r="N852" s="301"/>
      <c r="O852" s="301"/>
    </row>
    <row r="853" s="208" customFormat="1" hidden="1" spans="1:15">
      <c r="A853" s="319">
        <v>2130337</v>
      </c>
      <c r="B853" s="169" t="s">
        <v>787</v>
      </c>
      <c r="C853" s="241">
        <v>0</v>
      </c>
      <c r="D853" s="292">
        <v>0</v>
      </c>
      <c r="E853" s="241">
        <v>0</v>
      </c>
      <c r="F853" s="228"/>
      <c r="G853" s="229"/>
      <c r="H853" s="230"/>
      <c r="I853" s="286">
        <f t="shared" si="161"/>
        <v>0</v>
      </c>
      <c r="J853" s="241"/>
      <c r="K853" s="230"/>
      <c r="M853" s="208">
        <f t="shared" si="162"/>
        <v>0</v>
      </c>
      <c r="N853" s="301"/>
      <c r="O853" s="301"/>
    </row>
    <row r="854" s="208" customFormat="1" hidden="1" spans="1:17">
      <c r="A854" s="319">
        <v>2130399</v>
      </c>
      <c r="B854" s="288" t="s">
        <v>788</v>
      </c>
      <c r="C854" s="241">
        <v>39</v>
      </c>
      <c r="D854" s="292">
        <v>661</v>
      </c>
      <c r="E854" s="241">
        <v>3648</v>
      </c>
      <c r="F854" s="228"/>
      <c r="G854" s="229"/>
      <c r="H854" s="230"/>
      <c r="I854" s="286">
        <f t="shared" si="161"/>
        <v>858</v>
      </c>
      <c r="J854" s="241"/>
      <c r="K854" s="230"/>
      <c r="M854" s="208">
        <f t="shared" si="162"/>
        <v>0</v>
      </c>
      <c r="N854" s="301"/>
      <c r="O854" s="301"/>
      <c r="Q854" s="208">
        <v>858</v>
      </c>
    </row>
    <row r="855" customFormat="1" hidden="1" spans="1:15">
      <c r="A855" s="318">
        <v>21305</v>
      </c>
      <c r="B855" s="307" t="s">
        <v>789</v>
      </c>
      <c r="C855" s="317">
        <f>SUM(C856:C865)</f>
        <v>14455</v>
      </c>
      <c r="D855" s="313">
        <v>7574</v>
      </c>
      <c r="E855" s="317">
        <f>SUM(E856:E865)</f>
        <v>14634</v>
      </c>
      <c r="F855" s="282">
        <f>E855/D855*100</f>
        <v>193.21362556113</v>
      </c>
      <c r="G855" s="280">
        <f>E855-C855</f>
        <v>179</v>
      </c>
      <c r="H855" s="283">
        <f>(E855/C855-1)*100</f>
        <v>1.23832583881009</v>
      </c>
      <c r="I855" s="313">
        <f>SUM(I856:I865)</f>
        <v>10081</v>
      </c>
      <c r="J855" s="304">
        <f>I855-D855</f>
        <v>2507</v>
      </c>
      <c r="K855" s="283">
        <f>(I855/D855-1)*100</f>
        <v>33.1000792183787</v>
      </c>
      <c r="M855">
        <f t="shared" si="162"/>
        <v>0</v>
      </c>
      <c r="N855" s="301"/>
      <c r="O855" s="301"/>
    </row>
    <row r="856" s="208" customFormat="1" hidden="1" spans="1:15">
      <c r="A856" s="319">
        <v>2130501</v>
      </c>
      <c r="B856" s="288" t="s">
        <v>706</v>
      </c>
      <c r="C856" s="241">
        <v>137</v>
      </c>
      <c r="D856" s="292">
        <v>165</v>
      </c>
      <c r="E856" s="241">
        <v>237</v>
      </c>
      <c r="F856" s="228"/>
      <c r="G856" s="229"/>
      <c r="H856" s="230"/>
      <c r="I856" s="286">
        <f t="shared" ref="I856:I865" si="163">M856+P856+Q856</f>
        <v>148</v>
      </c>
      <c r="J856" s="241"/>
      <c r="K856" s="230"/>
      <c r="M856" s="208">
        <f t="shared" si="162"/>
        <v>148</v>
      </c>
      <c r="N856" s="301">
        <v>148</v>
      </c>
      <c r="O856" s="301"/>
    </row>
    <row r="857" s="208" customFormat="1" hidden="1" spans="1:15">
      <c r="A857" s="319">
        <v>2130502</v>
      </c>
      <c r="B857" s="288" t="s">
        <v>707</v>
      </c>
      <c r="C857" s="241">
        <v>228</v>
      </c>
      <c r="D857" s="292">
        <v>246</v>
      </c>
      <c r="E857" s="241">
        <v>232</v>
      </c>
      <c r="F857" s="228"/>
      <c r="G857" s="229"/>
      <c r="H857" s="230"/>
      <c r="I857" s="286">
        <f t="shared" si="163"/>
        <v>123</v>
      </c>
      <c r="J857" s="241"/>
      <c r="K857" s="230"/>
      <c r="M857" s="208">
        <f t="shared" si="162"/>
        <v>123</v>
      </c>
      <c r="N857" s="301">
        <v>123</v>
      </c>
      <c r="O857" s="301"/>
    </row>
    <row r="858" s="208" customFormat="1" hidden="1" spans="1:15">
      <c r="A858" s="319">
        <v>2130503</v>
      </c>
      <c r="B858" s="288" t="s">
        <v>708</v>
      </c>
      <c r="C858" s="241">
        <v>0</v>
      </c>
      <c r="D858" s="292">
        <v>0</v>
      </c>
      <c r="E858" s="241">
        <v>0</v>
      </c>
      <c r="F858" s="228"/>
      <c r="G858" s="229"/>
      <c r="H858" s="230"/>
      <c r="I858" s="286">
        <f t="shared" si="163"/>
        <v>0</v>
      </c>
      <c r="J858" s="241"/>
      <c r="K858" s="230"/>
      <c r="M858" s="208">
        <f t="shared" si="162"/>
        <v>0</v>
      </c>
      <c r="N858" s="301"/>
      <c r="O858" s="301"/>
    </row>
    <row r="859" s="208" customFormat="1" hidden="1" spans="1:16">
      <c r="A859" s="319">
        <v>2130504</v>
      </c>
      <c r="B859" s="288" t="s">
        <v>790</v>
      </c>
      <c r="C859" s="241">
        <v>5796</v>
      </c>
      <c r="D859" s="292">
        <v>37</v>
      </c>
      <c r="E859" s="241">
        <v>5703</v>
      </c>
      <c r="F859" s="228"/>
      <c r="G859" s="229"/>
      <c r="H859" s="230"/>
      <c r="I859" s="286">
        <f t="shared" si="163"/>
        <v>4661</v>
      </c>
      <c r="J859" s="241"/>
      <c r="K859" s="230"/>
      <c r="M859" s="208">
        <f t="shared" si="162"/>
        <v>0</v>
      </c>
      <c r="N859" s="301"/>
      <c r="O859" s="301"/>
      <c r="P859" s="208">
        <v>4661</v>
      </c>
    </row>
    <row r="860" s="208" customFormat="1" hidden="1" spans="1:16">
      <c r="A860" s="319">
        <v>2130505</v>
      </c>
      <c r="B860" s="288" t="s">
        <v>791</v>
      </c>
      <c r="C860" s="241">
        <v>5216</v>
      </c>
      <c r="D860" s="292">
        <v>0</v>
      </c>
      <c r="E860" s="241">
        <v>2527</v>
      </c>
      <c r="F860" s="228"/>
      <c r="G860" s="229"/>
      <c r="H860" s="230"/>
      <c r="I860" s="286">
        <f t="shared" si="163"/>
        <v>1726</v>
      </c>
      <c r="J860" s="241"/>
      <c r="K860" s="230"/>
      <c r="M860" s="208">
        <f t="shared" si="162"/>
        <v>0</v>
      </c>
      <c r="N860" s="301"/>
      <c r="O860" s="301"/>
      <c r="P860" s="208">
        <v>1726</v>
      </c>
    </row>
    <row r="861" s="208" customFormat="1" hidden="1" spans="1:16">
      <c r="A861" s="319">
        <v>2130506</v>
      </c>
      <c r="B861" s="288" t="s">
        <v>792</v>
      </c>
      <c r="C861" s="241">
        <v>369</v>
      </c>
      <c r="D861" s="292">
        <v>0</v>
      </c>
      <c r="E861" s="241">
        <v>294</v>
      </c>
      <c r="F861" s="228"/>
      <c r="G861" s="229"/>
      <c r="H861" s="230"/>
      <c r="I861" s="286">
        <f t="shared" si="163"/>
        <v>150</v>
      </c>
      <c r="J861" s="241"/>
      <c r="K861" s="230"/>
      <c r="M861" s="208">
        <f t="shared" si="162"/>
        <v>0</v>
      </c>
      <c r="N861" s="301"/>
      <c r="O861" s="301"/>
      <c r="P861" s="208">
        <v>150</v>
      </c>
    </row>
    <row r="862" s="208" customFormat="1" hidden="1" spans="1:16">
      <c r="A862" s="319">
        <v>2130507</v>
      </c>
      <c r="B862" s="288" t="s">
        <v>793</v>
      </c>
      <c r="C862" s="241">
        <v>5</v>
      </c>
      <c r="D862" s="292">
        <v>0</v>
      </c>
      <c r="E862" s="241">
        <v>335</v>
      </c>
      <c r="F862" s="228"/>
      <c r="G862" s="229"/>
      <c r="H862" s="230"/>
      <c r="I862" s="286">
        <f t="shared" si="163"/>
        <v>180</v>
      </c>
      <c r="J862" s="241"/>
      <c r="K862" s="230"/>
      <c r="M862" s="208">
        <f t="shared" si="162"/>
        <v>0</v>
      </c>
      <c r="N862" s="301"/>
      <c r="O862" s="301"/>
      <c r="P862" s="208">
        <v>180</v>
      </c>
    </row>
    <row r="863" s="208" customFormat="1" hidden="1" spans="1:15">
      <c r="A863" s="319">
        <v>2130508</v>
      </c>
      <c r="B863" s="288" t="s">
        <v>794</v>
      </c>
      <c r="C863" s="241">
        <v>0</v>
      </c>
      <c r="D863" s="292">
        <v>0</v>
      </c>
      <c r="E863" s="241">
        <v>0</v>
      </c>
      <c r="F863" s="228"/>
      <c r="G863" s="229"/>
      <c r="H863" s="230"/>
      <c r="I863" s="286">
        <f t="shared" si="163"/>
        <v>0</v>
      </c>
      <c r="J863" s="241"/>
      <c r="K863" s="230"/>
      <c r="M863" s="208">
        <f t="shared" si="162"/>
        <v>0</v>
      </c>
      <c r="N863" s="301"/>
      <c r="O863" s="301"/>
    </row>
    <row r="864" s="208" customFormat="1" hidden="1" spans="1:15">
      <c r="A864" s="319">
        <v>2130550</v>
      </c>
      <c r="B864" s="288" t="s">
        <v>725</v>
      </c>
      <c r="C864" s="241">
        <v>3</v>
      </c>
      <c r="D864" s="292">
        <v>0</v>
      </c>
      <c r="E864" s="241">
        <v>0</v>
      </c>
      <c r="F864" s="228"/>
      <c r="G864" s="229"/>
      <c r="H864" s="230"/>
      <c r="I864" s="286">
        <f t="shared" si="163"/>
        <v>0</v>
      </c>
      <c r="J864" s="241"/>
      <c r="K864" s="230"/>
      <c r="M864" s="208">
        <f t="shared" si="162"/>
        <v>0</v>
      </c>
      <c r="N864" s="301"/>
      <c r="O864" s="301"/>
    </row>
    <row r="865" s="208" customFormat="1" hidden="1" spans="1:16">
      <c r="A865" s="319">
        <v>2130599</v>
      </c>
      <c r="B865" s="288" t="s">
        <v>795</v>
      </c>
      <c r="C865" s="241">
        <v>2701</v>
      </c>
      <c r="D865" s="292">
        <v>7126</v>
      </c>
      <c r="E865" s="241">
        <v>5306</v>
      </c>
      <c r="F865" s="228"/>
      <c r="G865" s="229"/>
      <c r="H865" s="230"/>
      <c r="I865" s="286">
        <f t="shared" si="163"/>
        <v>3093</v>
      </c>
      <c r="J865" s="241"/>
      <c r="K865" s="230"/>
      <c r="M865" s="208">
        <f t="shared" si="162"/>
        <v>1070</v>
      </c>
      <c r="N865" s="301">
        <v>1070</v>
      </c>
      <c r="O865" s="301"/>
      <c r="P865" s="208">
        <v>2023</v>
      </c>
    </row>
    <row r="866" customFormat="1" hidden="1" spans="1:15">
      <c r="A866" s="318">
        <v>21307</v>
      </c>
      <c r="B866" s="307" t="s">
        <v>796</v>
      </c>
      <c r="C866" s="317">
        <f>SUM(C867:C872)</f>
        <v>5853</v>
      </c>
      <c r="D866" s="313">
        <v>6971</v>
      </c>
      <c r="E866" s="317">
        <f>SUM(E867:E872)</f>
        <v>7702</v>
      </c>
      <c r="F866" s="282">
        <f>E866/D866*100</f>
        <v>110.486300387319</v>
      </c>
      <c r="G866" s="280">
        <f>E866-C866</f>
        <v>1849</v>
      </c>
      <c r="H866" s="283">
        <f>(E866/C866-1)*100</f>
        <v>31.5906372800273</v>
      </c>
      <c r="I866" s="313">
        <f>SUM(I867:I872)</f>
        <v>7602</v>
      </c>
      <c r="J866" s="304">
        <f>I866-D866</f>
        <v>631</v>
      </c>
      <c r="K866" s="283">
        <f>(I866/D866-1)*100</f>
        <v>9.051785970449</v>
      </c>
      <c r="M866">
        <f t="shared" si="162"/>
        <v>0</v>
      </c>
      <c r="N866" s="301"/>
      <c r="O866" s="301"/>
    </row>
    <row r="867" s="208" customFormat="1" hidden="1" spans="1:16">
      <c r="A867" s="319">
        <v>2130701</v>
      </c>
      <c r="B867" s="288" t="s">
        <v>797</v>
      </c>
      <c r="C867" s="241">
        <v>869</v>
      </c>
      <c r="D867" s="292">
        <v>3240</v>
      </c>
      <c r="E867" s="241">
        <v>1722</v>
      </c>
      <c r="F867" s="228"/>
      <c r="G867" s="229"/>
      <c r="H867" s="230"/>
      <c r="I867" s="286">
        <f t="shared" ref="I867:I872" si="164">M867+P867+Q867</f>
        <v>2532</v>
      </c>
      <c r="J867" s="241"/>
      <c r="K867" s="230"/>
      <c r="M867" s="208">
        <f t="shared" si="162"/>
        <v>0</v>
      </c>
      <c r="N867" s="301"/>
      <c r="O867" s="301"/>
      <c r="P867" s="208">
        <v>2532</v>
      </c>
    </row>
    <row r="868" s="208" customFormat="1" hidden="1" spans="1:15">
      <c r="A868" s="319">
        <v>2130704</v>
      </c>
      <c r="B868" s="288" t="s">
        <v>798</v>
      </c>
      <c r="C868" s="241">
        <v>0</v>
      </c>
      <c r="D868" s="292">
        <v>0</v>
      </c>
      <c r="E868" s="241">
        <v>0</v>
      </c>
      <c r="F868" s="228"/>
      <c r="G868" s="241"/>
      <c r="H868" s="230"/>
      <c r="I868" s="286">
        <f t="shared" si="164"/>
        <v>0</v>
      </c>
      <c r="J868" s="241">
        <v>0</v>
      </c>
      <c r="K868" s="230">
        <v>0</v>
      </c>
      <c r="M868" s="208">
        <f t="shared" si="162"/>
        <v>0</v>
      </c>
      <c r="N868" s="301"/>
      <c r="O868" s="301"/>
    </row>
    <row r="869" s="208" customFormat="1" hidden="1" spans="1:15">
      <c r="A869" s="319">
        <v>2130705</v>
      </c>
      <c r="B869" s="288" t="s">
        <v>799</v>
      </c>
      <c r="C869" s="241">
        <v>4621</v>
      </c>
      <c r="D869" s="292">
        <v>3446</v>
      </c>
      <c r="E869" s="241">
        <v>5559</v>
      </c>
      <c r="F869" s="228"/>
      <c r="G869" s="241"/>
      <c r="H869" s="230"/>
      <c r="I869" s="286">
        <f t="shared" si="164"/>
        <v>3825</v>
      </c>
      <c r="J869" s="241">
        <v>0</v>
      </c>
      <c r="K869" s="230">
        <v>0</v>
      </c>
      <c r="M869" s="208">
        <f t="shared" si="162"/>
        <v>3825</v>
      </c>
      <c r="N869" s="301">
        <v>3825</v>
      </c>
      <c r="O869" s="301"/>
    </row>
    <row r="870" s="208" customFormat="1" hidden="1" spans="1:15">
      <c r="A870" s="319">
        <v>2130706</v>
      </c>
      <c r="B870" s="288" t="s">
        <v>800</v>
      </c>
      <c r="C870" s="241">
        <v>300</v>
      </c>
      <c r="D870" s="292">
        <v>250</v>
      </c>
      <c r="E870" s="241">
        <v>400</v>
      </c>
      <c r="F870" s="228"/>
      <c r="G870" s="241"/>
      <c r="H870" s="230"/>
      <c r="I870" s="286">
        <f t="shared" si="164"/>
        <v>0</v>
      </c>
      <c r="J870" s="241">
        <v>0</v>
      </c>
      <c r="K870" s="230">
        <v>0</v>
      </c>
      <c r="M870" s="208">
        <f t="shared" si="162"/>
        <v>0</v>
      </c>
      <c r="N870" s="301"/>
      <c r="O870" s="301"/>
    </row>
    <row r="871" s="208" customFormat="1" hidden="1" spans="1:17">
      <c r="A871" s="319">
        <v>2130707</v>
      </c>
      <c r="B871" s="288" t="s">
        <v>801</v>
      </c>
      <c r="C871" s="241">
        <v>49</v>
      </c>
      <c r="D871" s="292">
        <v>0</v>
      </c>
      <c r="E871" s="241">
        <v>21</v>
      </c>
      <c r="F871" s="228"/>
      <c r="G871" s="241"/>
      <c r="H871" s="230"/>
      <c r="I871" s="286">
        <f t="shared" si="164"/>
        <v>1231</v>
      </c>
      <c r="J871" s="241">
        <v>0</v>
      </c>
      <c r="K871" s="230">
        <v>0</v>
      </c>
      <c r="M871" s="208">
        <f t="shared" si="162"/>
        <v>0</v>
      </c>
      <c r="N871" s="301"/>
      <c r="O871" s="301"/>
      <c r="P871" s="208">
        <v>182</v>
      </c>
      <c r="Q871" s="208">
        <v>1049</v>
      </c>
    </row>
    <row r="872" s="208" customFormat="1" hidden="1" spans="1:16">
      <c r="A872" s="319">
        <v>2130799</v>
      </c>
      <c r="B872" s="288" t="s">
        <v>802</v>
      </c>
      <c r="C872" s="241">
        <v>14</v>
      </c>
      <c r="D872" s="292">
        <v>35</v>
      </c>
      <c r="E872" s="241"/>
      <c r="F872" s="228"/>
      <c r="G872" s="241"/>
      <c r="H872" s="230"/>
      <c r="I872" s="286">
        <f t="shared" si="164"/>
        <v>14</v>
      </c>
      <c r="J872" s="241">
        <v>0</v>
      </c>
      <c r="K872" s="230"/>
      <c r="M872" s="208">
        <f t="shared" si="162"/>
        <v>0</v>
      </c>
      <c r="N872" s="301"/>
      <c r="O872" s="301"/>
      <c r="P872" s="208">
        <v>14</v>
      </c>
    </row>
    <row r="873" customFormat="1" hidden="1" spans="1:15">
      <c r="A873" s="318">
        <v>21308</v>
      </c>
      <c r="B873" s="307" t="s">
        <v>803</v>
      </c>
      <c r="C873" s="317">
        <f>SUM(C874:C878)</f>
        <v>1548</v>
      </c>
      <c r="D873" s="313">
        <v>4608</v>
      </c>
      <c r="E873" s="317">
        <f>SUM(E874:E878)</f>
        <v>1066</v>
      </c>
      <c r="F873" s="282">
        <f>E873/D873*100</f>
        <v>23.1336805555556</v>
      </c>
      <c r="G873" s="280">
        <f>E873-C873</f>
        <v>-482</v>
      </c>
      <c r="H873" s="283">
        <f>(E873/C873-1)*100</f>
        <v>-31.1369509043928</v>
      </c>
      <c r="I873" s="313">
        <f>SUM(I874:I878)</f>
        <v>3605</v>
      </c>
      <c r="J873" s="304">
        <f>I873-D873</f>
        <v>-1003</v>
      </c>
      <c r="K873" s="283">
        <f>(I873/D873-1)*100</f>
        <v>-21.7664930555556</v>
      </c>
      <c r="M873">
        <f t="shared" si="162"/>
        <v>0</v>
      </c>
      <c r="N873" s="301"/>
      <c r="O873" s="301"/>
    </row>
    <row r="874" customFormat="1" hidden="1" spans="1:15">
      <c r="A874" s="319">
        <v>2130801</v>
      </c>
      <c r="B874" s="169" t="s">
        <v>804</v>
      </c>
      <c r="C874" s="241"/>
      <c r="D874" s="286">
        <v>0</v>
      </c>
      <c r="E874" s="241"/>
      <c r="F874" s="228"/>
      <c r="G874" s="229"/>
      <c r="H874" s="230"/>
      <c r="I874" s="286">
        <f t="shared" ref="I874:I878" si="165">M874+P874+Q874</f>
        <v>0</v>
      </c>
      <c r="J874" s="241">
        <v>0</v>
      </c>
      <c r="K874" s="230"/>
      <c r="M874">
        <f t="shared" si="162"/>
        <v>0</v>
      </c>
      <c r="N874" s="301"/>
      <c r="O874" s="301"/>
    </row>
    <row r="875" customFormat="1" hidden="1" spans="1:17">
      <c r="A875" s="319">
        <v>2130803</v>
      </c>
      <c r="B875" s="320" t="s">
        <v>805</v>
      </c>
      <c r="C875" s="241">
        <v>1499</v>
      </c>
      <c r="D875" s="286">
        <v>4035</v>
      </c>
      <c r="E875" s="241">
        <v>532</v>
      </c>
      <c r="F875" s="228"/>
      <c r="G875" s="241"/>
      <c r="H875" s="230"/>
      <c r="I875" s="286">
        <f t="shared" si="165"/>
        <v>3573</v>
      </c>
      <c r="J875" s="241"/>
      <c r="K875" s="230"/>
      <c r="M875">
        <f t="shared" si="162"/>
        <v>0</v>
      </c>
      <c r="N875" s="301"/>
      <c r="O875" s="301"/>
      <c r="Q875">
        <v>3573</v>
      </c>
    </row>
    <row r="876" customFormat="1" hidden="1" spans="1:17">
      <c r="A876" s="319">
        <v>2130804</v>
      </c>
      <c r="B876" s="320" t="s">
        <v>806</v>
      </c>
      <c r="C876" s="241">
        <v>49</v>
      </c>
      <c r="D876" s="286">
        <v>73</v>
      </c>
      <c r="E876" s="241">
        <v>54</v>
      </c>
      <c r="F876" s="228"/>
      <c r="G876" s="241"/>
      <c r="H876" s="230"/>
      <c r="I876" s="286">
        <f t="shared" si="165"/>
        <v>32</v>
      </c>
      <c r="J876" s="241"/>
      <c r="K876" s="230"/>
      <c r="M876">
        <f t="shared" si="162"/>
        <v>0</v>
      </c>
      <c r="N876" s="301"/>
      <c r="O876" s="301"/>
      <c r="P876">
        <v>26</v>
      </c>
      <c r="Q876">
        <v>6</v>
      </c>
    </row>
    <row r="877" customFormat="1" hidden="1" spans="1:15">
      <c r="A877" s="319">
        <v>2130805</v>
      </c>
      <c r="B877" s="320" t="s">
        <v>807</v>
      </c>
      <c r="C877" s="241"/>
      <c r="D877" s="286">
        <v>0</v>
      </c>
      <c r="E877" s="241">
        <v>0</v>
      </c>
      <c r="F877" s="228"/>
      <c r="G877" s="241"/>
      <c r="H877" s="230"/>
      <c r="I877" s="286">
        <f t="shared" si="165"/>
        <v>0</v>
      </c>
      <c r="J877" s="241"/>
      <c r="K877" s="230"/>
      <c r="M877">
        <f t="shared" si="162"/>
        <v>0</v>
      </c>
      <c r="N877" s="301"/>
      <c r="O877" s="301"/>
    </row>
    <row r="878" customFormat="1" hidden="1" spans="1:15">
      <c r="A878" s="319">
        <v>2130899</v>
      </c>
      <c r="B878" s="320" t="s">
        <v>808</v>
      </c>
      <c r="C878" s="241"/>
      <c r="D878" s="286">
        <v>500</v>
      </c>
      <c r="E878" s="241">
        <v>480</v>
      </c>
      <c r="F878" s="228"/>
      <c r="G878" s="241"/>
      <c r="H878" s="230"/>
      <c r="I878" s="286">
        <f t="shared" si="165"/>
        <v>0</v>
      </c>
      <c r="J878" s="241">
        <v>0</v>
      </c>
      <c r="K878" s="230"/>
      <c r="M878">
        <f t="shared" si="162"/>
        <v>0</v>
      </c>
      <c r="N878" s="301"/>
      <c r="O878" s="301"/>
    </row>
    <row r="879" customFormat="1" hidden="1" spans="1:15">
      <c r="A879" s="318">
        <v>21309</v>
      </c>
      <c r="B879" s="307" t="s">
        <v>809</v>
      </c>
      <c r="C879" s="317">
        <f>SUM(C880:C881)</f>
        <v>234</v>
      </c>
      <c r="D879" s="313">
        <v>11</v>
      </c>
      <c r="E879" s="317">
        <f>SUM(E880:E881)</f>
        <v>0</v>
      </c>
      <c r="F879" s="282"/>
      <c r="G879" s="280"/>
      <c r="H879" s="283"/>
      <c r="I879" s="313">
        <f>SUM(I880:I881)</f>
        <v>0</v>
      </c>
      <c r="J879" s="304">
        <f>I879-D879</f>
        <v>-11</v>
      </c>
      <c r="K879" s="283"/>
      <c r="M879">
        <f t="shared" si="162"/>
        <v>0</v>
      </c>
      <c r="N879" s="301"/>
      <c r="O879" s="301"/>
    </row>
    <row r="880" customFormat="1" hidden="1" spans="1:15">
      <c r="A880" s="319">
        <v>2130901</v>
      </c>
      <c r="B880" s="169" t="s">
        <v>810</v>
      </c>
      <c r="C880" s="241"/>
      <c r="D880" s="286">
        <v>0</v>
      </c>
      <c r="E880" s="241"/>
      <c r="F880" s="228"/>
      <c r="G880" s="241"/>
      <c r="H880" s="230"/>
      <c r="I880" s="286">
        <f t="shared" ref="I880:I884" si="166">M880+P880+Q880</f>
        <v>0</v>
      </c>
      <c r="J880" s="241">
        <v>0</v>
      </c>
      <c r="K880" s="230"/>
      <c r="M880">
        <f t="shared" si="162"/>
        <v>0</v>
      </c>
      <c r="N880" s="301"/>
      <c r="O880" s="301"/>
    </row>
    <row r="881" customFormat="1" hidden="1" spans="1:15">
      <c r="A881" s="319">
        <v>2130999</v>
      </c>
      <c r="B881" s="169" t="s">
        <v>811</v>
      </c>
      <c r="C881" s="241">
        <v>234</v>
      </c>
      <c r="D881" s="286">
        <v>11</v>
      </c>
      <c r="E881" s="241"/>
      <c r="F881" s="228"/>
      <c r="G881" s="241"/>
      <c r="H881" s="230"/>
      <c r="I881" s="286">
        <f t="shared" si="166"/>
        <v>0</v>
      </c>
      <c r="J881" s="241">
        <v>0</v>
      </c>
      <c r="K881" s="230">
        <v>0</v>
      </c>
      <c r="M881">
        <f t="shared" si="162"/>
        <v>0</v>
      </c>
      <c r="N881" s="301"/>
      <c r="O881" s="301"/>
    </row>
    <row r="882" customFormat="1" hidden="1" spans="1:15">
      <c r="A882" s="318">
        <v>21399</v>
      </c>
      <c r="B882" s="307" t="s">
        <v>812</v>
      </c>
      <c r="C882" s="317">
        <f>SUM(C883:C884)</f>
        <v>356</v>
      </c>
      <c r="D882" s="313">
        <v>802</v>
      </c>
      <c r="E882" s="317">
        <f>SUM(E883:E884)</f>
        <v>566</v>
      </c>
      <c r="F882" s="282"/>
      <c r="G882" s="280">
        <f t="shared" ref="G882:G886" si="167">E882-C882</f>
        <v>210</v>
      </c>
      <c r="H882" s="283">
        <f t="shared" ref="H882:H886" si="168">(E882/C882-1)*100</f>
        <v>58.9887640449438</v>
      </c>
      <c r="I882" s="313">
        <f>SUM(I883:I884)</f>
        <v>0</v>
      </c>
      <c r="J882" s="304">
        <f t="shared" ref="J882:J886" si="169">I882-D882</f>
        <v>-802</v>
      </c>
      <c r="K882" s="283"/>
      <c r="M882">
        <f t="shared" si="162"/>
        <v>0</v>
      </c>
      <c r="N882" s="301"/>
      <c r="O882" s="301"/>
    </row>
    <row r="883" customFormat="1" hidden="1" spans="1:15">
      <c r="A883" s="319">
        <v>2139901</v>
      </c>
      <c r="B883" s="169" t="s">
        <v>813</v>
      </c>
      <c r="C883" s="241"/>
      <c r="D883" s="286">
        <v>0</v>
      </c>
      <c r="E883" s="241"/>
      <c r="F883" s="228"/>
      <c r="G883" s="241"/>
      <c r="H883" s="230"/>
      <c r="I883" s="286">
        <f t="shared" si="166"/>
        <v>0</v>
      </c>
      <c r="J883" s="241">
        <v>0</v>
      </c>
      <c r="K883" s="230">
        <v>0</v>
      </c>
      <c r="M883">
        <f t="shared" si="162"/>
        <v>0</v>
      </c>
      <c r="N883" s="301"/>
      <c r="O883" s="301"/>
    </row>
    <row r="884" s="208" customFormat="1" hidden="1" spans="1:15">
      <c r="A884" s="319">
        <v>2139999</v>
      </c>
      <c r="B884" s="288" t="s">
        <v>814</v>
      </c>
      <c r="C884" s="241">
        <v>356</v>
      </c>
      <c r="D884" s="286">
        <v>802</v>
      </c>
      <c r="E884" s="241">
        <v>566</v>
      </c>
      <c r="F884" s="228"/>
      <c r="G884" s="229"/>
      <c r="H884" s="230"/>
      <c r="I884" s="286">
        <f t="shared" si="166"/>
        <v>0</v>
      </c>
      <c r="J884" s="241"/>
      <c r="K884" s="230"/>
      <c r="M884" s="208">
        <f t="shared" si="162"/>
        <v>0</v>
      </c>
      <c r="N884" s="301"/>
      <c r="O884" s="301"/>
    </row>
    <row r="885" s="208" customFormat="1" spans="1:15">
      <c r="A885" s="273">
        <v>214</v>
      </c>
      <c r="B885" s="274" t="s">
        <v>815</v>
      </c>
      <c r="C885" s="275">
        <f>C886+C907+C917+C927+C934</f>
        <v>17349</v>
      </c>
      <c r="D885" s="275">
        <f t="shared" ref="D885:I885" si="170">D886+D907+D917+D927+D934</f>
        <v>3779</v>
      </c>
      <c r="E885" s="275">
        <f t="shared" si="170"/>
        <v>3916</v>
      </c>
      <c r="F885" s="276">
        <f>E885/D885*100</f>
        <v>103.625297697804</v>
      </c>
      <c r="G885" s="275">
        <f t="shared" si="167"/>
        <v>-13433</v>
      </c>
      <c r="H885" s="277">
        <f t="shared" si="168"/>
        <v>-77.4280938382616</v>
      </c>
      <c r="I885" s="302">
        <f t="shared" si="170"/>
        <v>5901</v>
      </c>
      <c r="J885" s="303">
        <f t="shared" si="169"/>
        <v>2122</v>
      </c>
      <c r="K885" s="277">
        <f>(I885/D885-1)*100</f>
        <v>56.1524212754697</v>
      </c>
      <c r="M885" s="208">
        <f t="shared" si="162"/>
        <v>0</v>
      </c>
      <c r="N885" s="301"/>
      <c r="O885" s="301"/>
    </row>
    <row r="886" customFormat="1" hidden="1" spans="1:15">
      <c r="A886" s="318">
        <v>21401</v>
      </c>
      <c r="B886" s="307" t="s">
        <v>816</v>
      </c>
      <c r="C886" s="317">
        <f>SUM(C887:C906)</f>
        <v>17349</v>
      </c>
      <c r="D886" s="317">
        <f t="shared" ref="D886:I886" si="171">SUM(D887:D906)</f>
        <v>3779</v>
      </c>
      <c r="E886" s="317">
        <f t="shared" si="171"/>
        <v>3827</v>
      </c>
      <c r="F886" s="282">
        <f>E886/D886*100</f>
        <v>101.270177295581</v>
      </c>
      <c r="G886" s="280">
        <f t="shared" si="167"/>
        <v>-13522</v>
      </c>
      <c r="H886" s="283">
        <f t="shared" si="168"/>
        <v>-77.9410917055738</v>
      </c>
      <c r="I886" s="313">
        <f t="shared" si="171"/>
        <v>5461</v>
      </c>
      <c r="J886" s="304">
        <f t="shared" si="169"/>
        <v>1682</v>
      </c>
      <c r="K886" s="283">
        <f>(I886/D886-1)*100</f>
        <v>44.509129399312</v>
      </c>
      <c r="M886">
        <f t="shared" si="162"/>
        <v>0</v>
      </c>
      <c r="N886" s="301"/>
      <c r="O886" s="301"/>
    </row>
    <row r="887" s="208" customFormat="1" hidden="1" spans="1:15">
      <c r="A887" s="319">
        <v>2140101</v>
      </c>
      <c r="B887" s="288" t="s">
        <v>706</v>
      </c>
      <c r="C887" s="241">
        <v>408</v>
      </c>
      <c r="D887" s="286">
        <v>461</v>
      </c>
      <c r="E887" s="241">
        <v>502</v>
      </c>
      <c r="F887" s="228"/>
      <c r="G887" s="229"/>
      <c r="H887" s="230"/>
      <c r="I887" s="286">
        <f t="shared" ref="I887:I906" si="172">M887+P887+Q887</f>
        <v>543</v>
      </c>
      <c r="J887" s="241"/>
      <c r="K887" s="230"/>
      <c r="M887" s="208">
        <f t="shared" si="162"/>
        <v>543</v>
      </c>
      <c r="N887" s="301">
        <v>543</v>
      </c>
      <c r="O887" s="301"/>
    </row>
    <row r="888" s="208" customFormat="1" hidden="1" spans="1:17">
      <c r="A888" s="319">
        <v>2140102</v>
      </c>
      <c r="B888" s="288" t="s">
        <v>707</v>
      </c>
      <c r="C888" s="241">
        <v>445</v>
      </c>
      <c r="D888" s="286">
        <v>0</v>
      </c>
      <c r="E888" s="241">
        <v>1450</v>
      </c>
      <c r="F888" s="228"/>
      <c r="G888" s="229"/>
      <c r="H888" s="230"/>
      <c r="I888" s="286">
        <f t="shared" si="172"/>
        <v>3764</v>
      </c>
      <c r="J888" s="241"/>
      <c r="K888" s="230"/>
      <c r="M888" s="208">
        <f t="shared" si="162"/>
        <v>0</v>
      </c>
      <c r="N888" s="301"/>
      <c r="O888" s="301"/>
      <c r="P888" s="208">
        <v>3224</v>
      </c>
      <c r="Q888" s="208">
        <v>540</v>
      </c>
    </row>
    <row r="889" s="208" customFormat="1" hidden="1" spans="1:15">
      <c r="A889" s="319">
        <v>2140103</v>
      </c>
      <c r="B889" s="288" t="s">
        <v>708</v>
      </c>
      <c r="C889" s="241">
        <v>0</v>
      </c>
      <c r="D889" s="286">
        <v>0</v>
      </c>
      <c r="E889" s="241">
        <v>0</v>
      </c>
      <c r="F889" s="228"/>
      <c r="G889" s="229"/>
      <c r="H889" s="230"/>
      <c r="I889" s="286">
        <f t="shared" si="172"/>
        <v>0</v>
      </c>
      <c r="J889" s="241"/>
      <c r="K889" s="230"/>
      <c r="M889" s="208">
        <f t="shared" si="162"/>
        <v>0</v>
      </c>
      <c r="N889" s="301"/>
      <c r="O889" s="301"/>
    </row>
    <row r="890" s="208" customFormat="1" hidden="1" spans="1:15">
      <c r="A890" s="319">
        <v>2140104</v>
      </c>
      <c r="B890" s="288" t="s">
        <v>817</v>
      </c>
      <c r="C890" s="241">
        <f>836+7037</f>
        <v>7873</v>
      </c>
      <c r="D890" s="286">
        <f>140+2008</f>
        <v>2148</v>
      </c>
      <c r="E890" s="241">
        <f>510+931</f>
        <v>1441</v>
      </c>
      <c r="F890" s="228"/>
      <c r="G890" s="229"/>
      <c r="H890" s="230"/>
      <c r="I890" s="286">
        <f t="shared" si="172"/>
        <v>0</v>
      </c>
      <c r="J890" s="241"/>
      <c r="K890" s="230"/>
      <c r="M890" s="208">
        <f t="shared" si="162"/>
        <v>0</v>
      </c>
      <c r="N890" s="301"/>
      <c r="O890" s="301"/>
    </row>
    <row r="891" s="208" customFormat="1" hidden="1" spans="1:17">
      <c r="A891" s="319">
        <v>2140106</v>
      </c>
      <c r="B891" s="288" t="s">
        <v>818</v>
      </c>
      <c r="C891" s="241">
        <v>571</v>
      </c>
      <c r="D891" s="286">
        <v>798</v>
      </c>
      <c r="E891" s="241">
        <v>116</v>
      </c>
      <c r="F891" s="228"/>
      <c r="G891" s="229"/>
      <c r="H891" s="230"/>
      <c r="I891" s="286">
        <f t="shared" si="172"/>
        <v>873</v>
      </c>
      <c r="J891" s="241"/>
      <c r="K891" s="230"/>
      <c r="M891" s="208">
        <f t="shared" si="162"/>
        <v>0</v>
      </c>
      <c r="N891" s="301"/>
      <c r="O891" s="301"/>
      <c r="P891" s="208">
        <v>101</v>
      </c>
      <c r="Q891" s="208">
        <v>772</v>
      </c>
    </row>
    <row r="892" s="208" customFormat="1" hidden="1" spans="1:15">
      <c r="A892" s="319">
        <v>2140109</v>
      </c>
      <c r="B892" s="288" t="s">
        <v>819</v>
      </c>
      <c r="C892" s="241">
        <v>0</v>
      </c>
      <c r="D892" s="286">
        <v>0</v>
      </c>
      <c r="E892" s="241">
        <v>0</v>
      </c>
      <c r="F892" s="228"/>
      <c r="G892" s="229"/>
      <c r="H892" s="230"/>
      <c r="I892" s="286">
        <f t="shared" si="172"/>
        <v>0</v>
      </c>
      <c r="J892" s="241"/>
      <c r="K892" s="230"/>
      <c r="M892" s="208">
        <f t="shared" si="162"/>
        <v>0</v>
      </c>
      <c r="N892" s="301"/>
      <c r="O892" s="301"/>
    </row>
    <row r="893" s="208" customFormat="1" hidden="1" spans="1:17">
      <c r="A893" s="319">
        <v>2140110</v>
      </c>
      <c r="B893" s="288" t="s">
        <v>820</v>
      </c>
      <c r="C893" s="241">
        <v>10</v>
      </c>
      <c r="D893" s="286">
        <v>0</v>
      </c>
      <c r="E893" s="241">
        <v>0</v>
      </c>
      <c r="F893" s="228"/>
      <c r="G893" s="229"/>
      <c r="H893" s="230"/>
      <c r="I893" s="286">
        <f t="shared" si="172"/>
        <v>20</v>
      </c>
      <c r="J893" s="241"/>
      <c r="K893" s="230"/>
      <c r="M893" s="208">
        <f t="shared" si="162"/>
        <v>0</v>
      </c>
      <c r="N893" s="301"/>
      <c r="O893" s="301"/>
      <c r="P893" s="208">
        <v>10</v>
      </c>
      <c r="Q893" s="208">
        <v>10</v>
      </c>
    </row>
    <row r="894" s="208" customFormat="1" hidden="1" spans="1:15">
      <c r="A894" s="319">
        <v>2140112</v>
      </c>
      <c r="B894" s="288" t="s">
        <v>821</v>
      </c>
      <c r="C894" s="241">
        <v>2686</v>
      </c>
      <c r="D894" s="286">
        <v>288</v>
      </c>
      <c r="E894" s="241">
        <v>278</v>
      </c>
      <c r="F894" s="228"/>
      <c r="G894" s="229"/>
      <c r="H894" s="230"/>
      <c r="I894" s="286">
        <f t="shared" si="172"/>
        <v>250</v>
      </c>
      <c r="J894" s="241"/>
      <c r="K894" s="230"/>
      <c r="M894" s="208">
        <f t="shared" si="162"/>
        <v>250</v>
      </c>
      <c r="N894" s="301">
        <v>250</v>
      </c>
      <c r="O894" s="301"/>
    </row>
    <row r="895" s="208" customFormat="1" hidden="1" spans="1:15">
      <c r="A895" s="319">
        <v>2140114</v>
      </c>
      <c r="B895" s="288" t="s">
        <v>822</v>
      </c>
      <c r="C895" s="241">
        <v>4</v>
      </c>
      <c r="D895" s="286">
        <v>0</v>
      </c>
      <c r="E895" s="241"/>
      <c r="F895" s="228"/>
      <c r="G895" s="229"/>
      <c r="H895" s="230"/>
      <c r="I895" s="286">
        <f t="shared" si="172"/>
        <v>0</v>
      </c>
      <c r="J895" s="241"/>
      <c r="K895" s="230"/>
      <c r="M895" s="208">
        <f t="shared" si="162"/>
        <v>0</v>
      </c>
      <c r="N895" s="301"/>
      <c r="O895" s="301"/>
    </row>
    <row r="896" s="208" customFormat="1" hidden="1" spans="1:15">
      <c r="A896" s="319">
        <v>2140122</v>
      </c>
      <c r="B896" s="288" t="s">
        <v>823</v>
      </c>
      <c r="C896" s="241"/>
      <c r="D896" s="286">
        <v>0</v>
      </c>
      <c r="E896" s="241"/>
      <c r="F896" s="228"/>
      <c r="G896" s="229"/>
      <c r="H896" s="230"/>
      <c r="I896" s="286">
        <f t="shared" si="172"/>
        <v>0</v>
      </c>
      <c r="J896" s="241"/>
      <c r="K896" s="230"/>
      <c r="M896" s="208">
        <f t="shared" si="162"/>
        <v>0</v>
      </c>
      <c r="N896" s="301"/>
      <c r="O896" s="301"/>
    </row>
    <row r="897" s="208" customFormat="1" hidden="1" spans="1:15">
      <c r="A897" s="319">
        <v>2140123</v>
      </c>
      <c r="B897" s="288" t="s">
        <v>824</v>
      </c>
      <c r="C897" s="241"/>
      <c r="D897" s="286">
        <v>0</v>
      </c>
      <c r="E897" s="241"/>
      <c r="F897" s="228"/>
      <c r="G897" s="229"/>
      <c r="H897" s="230"/>
      <c r="I897" s="286">
        <f t="shared" si="172"/>
        <v>0</v>
      </c>
      <c r="J897" s="241"/>
      <c r="K897" s="230"/>
      <c r="M897" s="208">
        <f t="shared" si="162"/>
        <v>0</v>
      </c>
      <c r="N897" s="301"/>
      <c r="O897" s="301"/>
    </row>
    <row r="898" s="208" customFormat="1" hidden="1" spans="1:15">
      <c r="A898" s="319">
        <v>2140127</v>
      </c>
      <c r="B898" s="288" t="s">
        <v>825</v>
      </c>
      <c r="C898" s="241"/>
      <c r="D898" s="286">
        <v>0</v>
      </c>
      <c r="E898" s="241"/>
      <c r="F898" s="228"/>
      <c r="G898" s="229"/>
      <c r="H898" s="230"/>
      <c r="I898" s="286">
        <f t="shared" si="172"/>
        <v>0</v>
      </c>
      <c r="J898" s="241"/>
      <c r="K898" s="230"/>
      <c r="M898" s="208">
        <f t="shared" si="162"/>
        <v>0</v>
      </c>
      <c r="N898" s="301"/>
      <c r="O898" s="301"/>
    </row>
    <row r="899" customFormat="1" hidden="1" spans="1:15">
      <c r="A899" s="319">
        <v>2140128</v>
      </c>
      <c r="B899" s="169" t="s">
        <v>826</v>
      </c>
      <c r="C899" s="241"/>
      <c r="D899" s="286">
        <v>0</v>
      </c>
      <c r="E899" s="241"/>
      <c r="F899" s="228"/>
      <c r="G899" s="229"/>
      <c r="H899" s="230"/>
      <c r="I899" s="286">
        <f t="shared" si="172"/>
        <v>0</v>
      </c>
      <c r="J899" s="241"/>
      <c r="K899" s="230"/>
      <c r="M899">
        <f t="shared" si="162"/>
        <v>0</v>
      </c>
      <c r="N899" s="301"/>
      <c r="O899" s="301"/>
    </row>
    <row r="900" customFormat="1" hidden="1" spans="1:15">
      <c r="A900" s="319">
        <v>2140129</v>
      </c>
      <c r="B900" s="169" t="s">
        <v>827</v>
      </c>
      <c r="C900" s="241"/>
      <c r="D900" s="286">
        <v>0</v>
      </c>
      <c r="E900" s="241"/>
      <c r="F900" s="228"/>
      <c r="G900" s="229"/>
      <c r="H900" s="230"/>
      <c r="I900" s="286">
        <f t="shared" si="172"/>
        <v>0</v>
      </c>
      <c r="J900" s="241"/>
      <c r="K900" s="230"/>
      <c r="M900">
        <f t="shared" si="162"/>
        <v>0</v>
      </c>
      <c r="N900" s="301"/>
      <c r="O900" s="301"/>
    </row>
    <row r="901" customFormat="1" hidden="1" spans="1:15">
      <c r="A901" s="319">
        <v>2140130</v>
      </c>
      <c r="B901" s="169" t="s">
        <v>828</v>
      </c>
      <c r="C901" s="241"/>
      <c r="D901" s="286">
        <v>0</v>
      </c>
      <c r="E901" s="241"/>
      <c r="F901" s="228"/>
      <c r="G901" s="229"/>
      <c r="H901" s="230"/>
      <c r="I901" s="286">
        <f t="shared" si="172"/>
        <v>0</v>
      </c>
      <c r="J901" s="241"/>
      <c r="K901" s="230"/>
      <c r="M901">
        <f t="shared" si="162"/>
        <v>0</v>
      </c>
      <c r="N901" s="301"/>
      <c r="O901" s="301"/>
    </row>
    <row r="902" customFormat="1" hidden="1" spans="1:15">
      <c r="A902" s="319">
        <v>2140131</v>
      </c>
      <c r="B902" s="169" t="s">
        <v>829</v>
      </c>
      <c r="C902" s="241"/>
      <c r="D902" s="286">
        <v>0</v>
      </c>
      <c r="E902" s="241"/>
      <c r="F902" s="228"/>
      <c r="G902" s="229"/>
      <c r="H902" s="230"/>
      <c r="I902" s="286">
        <f t="shared" si="172"/>
        <v>0</v>
      </c>
      <c r="J902" s="241"/>
      <c r="K902" s="230"/>
      <c r="M902">
        <f t="shared" si="162"/>
        <v>0</v>
      </c>
      <c r="N902" s="301"/>
      <c r="O902" s="301"/>
    </row>
    <row r="903" customFormat="1" hidden="1" spans="1:15">
      <c r="A903" s="319">
        <v>2140133</v>
      </c>
      <c r="B903" s="169" t="s">
        <v>830</v>
      </c>
      <c r="C903" s="241"/>
      <c r="D903" s="286">
        <v>0</v>
      </c>
      <c r="E903" s="241"/>
      <c r="F903" s="228"/>
      <c r="G903" s="229"/>
      <c r="H903" s="230"/>
      <c r="I903" s="286">
        <f t="shared" si="172"/>
        <v>0</v>
      </c>
      <c r="J903" s="241"/>
      <c r="K903" s="230"/>
      <c r="M903">
        <f t="shared" si="162"/>
        <v>0</v>
      </c>
      <c r="N903" s="301"/>
      <c r="O903" s="301"/>
    </row>
    <row r="904" customFormat="1" hidden="1" spans="1:15">
      <c r="A904" s="319">
        <v>2140136</v>
      </c>
      <c r="B904" s="169" t="s">
        <v>831</v>
      </c>
      <c r="C904" s="241"/>
      <c r="D904" s="286">
        <v>0</v>
      </c>
      <c r="E904" s="241"/>
      <c r="F904" s="228"/>
      <c r="G904" s="229"/>
      <c r="H904" s="230"/>
      <c r="I904" s="286">
        <f t="shared" si="172"/>
        <v>0</v>
      </c>
      <c r="J904" s="241"/>
      <c r="K904" s="230"/>
      <c r="M904">
        <f t="shared" si="162"/>
        <v>0</v>
      </c>
      <c r="N904" s="301"/>
      <c r="O904" s="301"/>
    </row>
    <row r="905" customFormat="1" hidden="1" spans="1:15">
      <c r="A905" s="319">
        <v>2140138</v>
      </c>
      <c r="B905" s="169" t="s">
        <v>832</v>
      </c>
      <c r="C905" s="241"/>
      <c r="D905" s="286">
        <v>0</v>
      </c>
      <c r="E905" s="241"/>
      <c r="F905" s="228"/>
      <c r="G905" s="229"/>
      <c r="H905" s="230"/>
      <c r="I905" s="286">
        <f t="shared" si="172"/>
        <v>0</v>
      </c>
      <c r="J905" s="241"/>
      <c r="K905" s="230"/>
      <c r="M905">
        <f t="shared" si="162"/>
        <v>0</v>
      </c>
      <c r="N905" s="301"/>
      <c r="O905" s="301"/>
    </row>
    <row r="906" customFormat="1" hidden="1" spans="1:15">
      <c r="A906" s="319">
        <v>2140199</v>
      </c>
      <c r="B906" s="169" t="s">
        <v>833</v>
      </c>
      <c r="C906" s="241">
        <v>5352</v>
      </c>
      <c r="D906" s="286">
        <v>84</v>
      </c>
      <c r="E906" s="241">
        <v>40</v>
      </c>
      <c r="F906" s="228"/>
      <c r="G906" s="229"/>
      <c r="H906" s="230"/>
      <c r="I906" s="286">
        <f t="shared" si="172"/>
        <v>11</v>
      </c>
      <c r="J906" s="241"/>
      <c r="K906" s="230"/>
      <c r="M906">
        <f t="shared" si="162"/>
        <v>11</v>
      </c>
      <c r="N906" s="301">
        <v>11</v>
      </c>
      <c r="O906" s="301"/>
    </row>
    <row r="907" customFormat="1" hidden="1" spans="1:15">
      <c r="A907" s="318">
        <v>21402</v>
      </c>
      <c r="B907" s="307" t="s">
        <v>834</v>
      </c>
      <c r="C907" s="321"/>
      <c r="D907" s="313"/>
      <c r="E907" s="321"/>
      <c r="F907" s="282"/>
      <c r="G907" s="280"/>
      <c r="H907" s="283"/>
      <c r="I907" s="313"/>
      <c r="J907" s="304">
        <f>I907-D907</f>
        <v>0</v>
      </c>
      <c r="K907" s="283"/>
      <c r="M907">
        <f t="shared" si="162"/>
        <v>0</v>
      </c>
      <c r="N907" s="301"/>
      <c r="O907" s="301"/>
    </row>
    <row r="908" customFormat="1" hidden="1" spans="1:15">
      <c r="A908" s="322">
        <v>2140201</v>
      </c>
      <c r="B908" s="169" t="s">
        <v>706</v>
      </c>
      <c r="C908" s="241"/>
      <c r="D908" s="286">
        <v>0</v>
      </c>
      <c r="E908" s="241"/>
      <c r="F908" s="228"/>
      <c r="G908" s="229"/>
      <c r="H908" s="230"/>
      <c r="I908" s="286">
        <f t="shared" ref="I908:I916" si="173">M908+P908+Q908</f>
        <v>0</v>
      </c>
      <c r="J908" s="241">
        <v>0</v>
      </c>
      <c r="K908" s="230">
        <v>0</v>
      </c>
      <c r="M908">
        <f t="shared" si="162"/>
        <v>0</v>
      </c>
      <c r="N908" s="301"/>
      <c r="O908" s="301"/>
    </row>
    <row r="909" customFormat="1" hidden="1" spans="1:15">
      <c r="A909" s="322">
        <v>2140202</v>
      </c>
      <c r="B909" s="169" t="s">
        <v>707</v>
      </c>
      <c r="C909" s="241"/>
      <c r="D909" s="286">
        <v>0</v>
      </c>
      <c r="E909" s="241"/>
      <c r="F909" s="228"/>
      <c r="G909" s="229"/>
      <c r="H909" s="230"/>
      <c r="I909" s="286">
        <f t="shared" si="173"/>
        <v>0</v>
      </c>
      <c r="J909" s="241">
        <v>0</v>
      </c>
      <c r="K909" s="230">
        <v>0</v>
      </c>
      <c r="M909">
        <f t="shared" si="162"/>
        <v>0</v>
      </c>
      <c r="N909" s="301"/>
      <c r="O909" s="301"/>
    </row>
    <row r="910" customFormat="1" hidden="1" spans="1:15">
      <c r="A910" s="322">
        <v>2140203</v>
      </c>
      <c r="B910" s="169" t="s">
        <v>708</v>
      </c>
      <c r="C910" s="241"/>
      <c r="D910" s="286">
        <v>0</v>
      </c>
      <c r="E910" s="241"/>
      <c r="F910" s="228"/>
      <c r="G910" s="229"/>
      <c r="H910" s="230"/>
      <c r="I910" s="286">
        <f t="shared" si="173"/>
        <v>0</v>
      </c>
      <c r="J910" s="241">
        <v>0</v>
      </c>
      <c r="K910" s="230">
        <v>0</v>
      </c>
      <c r="M910">
        <f t="shared" si="162"/>
        <v>0</v>
      </c>
      <c r="N910" s="301"/>
      <c r="O910" s="301"/>
    </row>
    <row r="911" customFormat="1" hidden="1" spans="1:15">
      <c r="A911" s="322">
        <v>2140204</v>
      </c>
      <c r="B911" s="169" t="s">
        <v>835</v>
      </c>
      <c r="C911" s="289"/>
      <c r="D911" s="286">
        <v>0</v>
      </c>
      <c r="E911" s="289"/>
      <c r="F911" s="228"/>
      <c r="G911" s="229"/>
      <c r="H911" s="230"/>
      <c r="I911" s="286">
        <f t="shared" si="173"/>
        <v>0</v>
      </c>
      <c r="J911" s="241">
        <v>0</v>
      </c>
      <c r="K911" s="230">
        <v>0</v>
      </c>
      <c r="M911">
        <f t="shared" si="162"/>
        <v>0</v>
      </c>
      <c r="N911" s="301"/>
      <c r="O911" s="301"/>
    </row>
    <row r="912" customFormat="1" hidden="1" spans="1:15">
      <c r="A912" s="322">
        <v>2140205</v>
      </c>
      <c r="B912" s="169" t="s">
        <v>836</v>
      </c>
      <c r="C912" s="241"/>
      <c r="D912" s="286">
        <v>0</v>
      </c>
      <c r="E912" s="241"/>
      <c r="F912" s="228"/>
      <c r="G912" s="229"/>
      <c r="H912" s="230"/>
      <c r="I912" s="286">
        <f t="shared" si="173"/>
        <v>0</v>
      </c>
      <c r="J912" s="241">
        <v>0</v>
      </c>
      <c r="K912" s="230">
        <v>0</v>
      </c>
      <c r="M912">
        <f t="shared" si="162"/>
        <v>0</v>
      </c>
      <c r="N912" s="301"/>
      <c r="O912" s="301"/>
    </row>
    <row r="913" customFormat="1" hidden="1" spans="1:15">
      <c r="A913" s="322">
        <v>2140206</v>
      </c>
      <c r="B913" s="169" t="s">
        <v>837</v>
      </c>
      <c r="C913" s="241"/>
      <c r="D913" s="286">
        <v>0</v>
      </c>
      <c r="E913" s="241"/>
      <c r="F913" s="228"/>
      <c r="G913" s="229"/>
      <c r="H913" s="230"/>
      <c r="I913" s="286">
        <f t="shared" si="173"/>
        <v>0</v>
      </c>
      <c r="J913" s="241">
        <v>0</v>
      </c>
      <c r="K913" s="230">
        <v>0</v>
      </c>
      <c r="M913">
        <f t="shared" si="162"/>
        <v>0</v>
      </c>
      <c r="N913" s="301"/>
      <c r="O913" s="301"/>
    </row>
    <row r="914" customFormat="1" hidden="1" spans="1:15">
      <c r="A914" s="322">
        <v>2140207</v>
      </c>
      <c r="B914" s="169" t="s">
        <v>838</v>
      </c>
      <c r="C914" s="241"/>
      <c r="D914" s="286">
        <v>0</v>
      </c>
      <c r="E914" s="241"/>
      <c r="F914" s="228"/>
      <c r="G914" s="229"/>
      <c r="H914" s="230"/>
      <c r="I914" s="286">
        <f t="shared" si="173"/>
        <v>0</v>
      </c>
      <c r="J914" s="241">
        <v>0</v>
      </c>
      <c r="K914" s="230">
        <v>0</v>
      </c>
      <c r="M914">
        <f t="shared" si="162"/>
        <v>0</v>
      </c>
      <c r="N914" s="301"/>
      <c r="O914" s="301"/>
    </row>
    <row r="915" customFormat="1" hidden="1" spans="1:15">
      <c r="A915" s="322">
        <v>2140208</v>
      </c>
      <c r="B915" s="169" t="s">
        <v>839</v>
      </c>
      <c r="C915" s="241"/>
      <c r="D915" s="286">
        <v>0</v>
      </c>
      <c r="E915" s="241"/>
      <c r="F915" s="228"/>
      <c r="G915" s="229"/>
      <c r="H915" s="230"/>
      <c r="I915" s="286">
        <f t="shared" si="173"/>
        <v>0</v>
      </c>
      <c r="J915" s="241">
        <v>0</v>
      </c>
      <c r="K915" s="230">
        <v>0</v>
      </c>
      <c r="M915">
        <f t="shared" ref="M915:M978" si="174">N915+O915</f>
        <v>0</v>
      </c>
      <c r="N915" s="301"/>
      <c r="O915" s="301"/>
    </row>
    <row r="916" customFormat="1" hidden="1" spans="1:15">
      <c r="A916" s="322">
        <v>2140299</v>
      </c>
      <c r="B916" s="169" t="s">
        <v>840</v>
      </c>
      <c r="C916" s="289"/>
      <c r="D916" s="286">
        <v>0</v>
      </c>
      <c r="E916" s="289"/>
      <c r="F916" s="228"/>
      <c r="G916" s="229"/>
      <c r="H916" s="230"/>
      <c r="I916" s="286">
        <f t="shared" si="173"/>
        <v>0</v>
      </c>
      <c r="J916" s="241">
        <v>0</v>
      </c>
      <c r="K916" s="230">
        <v>0</v>
      </c>
      <c r="M916">
        <f t="shared" si="174"/>
        <v>0</v>
      </c>
      <c r="N916" s="301"/>
      <c r="O916" s="301"/>
    </row>
    <row r="917" customFormat="1" hidden="1" spans="1:15">
      <c r="A917" s="318">
        <v>21403</v>
      </c>
      <c r="B917" s="307" t="s">
        <v>841</v>
      </c>
      <c r="C917" s="317"/>
      <c r="D917" s="313"/>
      <c r="E917" s="317"/>
      <c r="F917" s="282"/>
      <c r="G917" s="280"/>
      <c r="H917" s="283"/>
      <c r="I917" s="313"/>
      <c r="J917" s="304">
        <f>I917-D917</f>
        <v>0</v>
      </c>
      <c r="K917" s="283"/>
      <c r="M917">
        <f t="shared" si="174"/>
        <v>0</v>
      </c>
      <c r="N917" s="301"/>
      <c r="O917" s="301"/>
    </row>
    <row r="918" customFormat="1" hidden="1" spans="1:15">
      <c r="A918" s="322">
        <v>2140301</v>
      </c>
      <c r="B918" s="169" t="s">
        <v>706</v>
      </c>
      <c r="C918" s="241"/>
      <c r="D918" s="286">
        <v>0</v>
      </c>
      <c r="E918" s="241"/>
      <c r="F918" s="228"/>
      <c r="G918" s="241"/>
      <c r="H918" s="230"/>
      <c r="I918" s="286">
        <f t="shared" ref="I918:I926" si="175">M918+P918+Q918</f>
        <v>0</v>
      </c>
      <c r="J918" s="241">
        <v>0</v>
      </c>
      <c r="K918" s="230">
        <v>0</v>
      </c>
      <c r="M918">
        <f t="shared" si="174"/>
        <v>0</v>
      </c>
      <c r="N918" s="301"/>
      <c r="O918" s="301"/>
    </row>
    <row r="919" customFormat="1" hidden="1" spans="1:15">
      <c r="A919" s="322">
        <v>2140302</v>
      </c>
      <c r="B919" s="169" t="s">
        <v>707</v>
      </c>
      <c r="C919" s="241"/>
      <c r="D919" s="286">
        <v>0</v>
      </c>
      <c r="E919" s="241"/>
      <c r="F919" s="228"/>
      <c r="G919" s="241"/>
      <c r="H919" s="230"/>
      <c r="I919" s="286">
        <f t="shared" si="175"/>
        <v>0</v>
      </c>
      <c r="J919" s="241">
        <v>0</v>
      </c>
      <c r="K919" s="230">
        <v>0</v>
      </c>
      <c r="M919">
        <f t="shared" si="174"/>
        <v>0</v>
      </c>
      <c r="N919" s="301"/>
      <c r="O919" s="301"/>
    </row>
    <row r="920" customFormat="1" hidden="1" spans="1:15">
      <c r="A920" s="322">
        <v>2140303</v>
      </c>
      <c r="B920" s="169" t="s">
        <v>708</v>
      </c>
      <c r="C920" s="241"/>
      <c r="D920" s="286">
        <v>0</v>
      </c>
      <c r="E920" s="241"/>
      <c r="F920" s="228"/>
      <c r="G920" s="241"/>
      <c r="H920" s="230"/>
      <c r="I920" s="286">
        <f t="shared" si="175"/>
        <v>0</v>
      </c>
      <c r="J920" s="241">
        <v>0</v>
      </c>
      <c r="K920" s="230">
        <v>0</v>
      </c>
      <c r="M920">
        <f t="shared" si="174"/>
        <v>0</v>
      </c>
      <c r="N920" s="301"/>
      <c r="O920" s="301"/>
    </row>
    <row r="921" customFormat="1" hidden="1" spans="1:15">
      <c r="A921" s="322">
        <v>2140304</v>
      </c>
      <c r="B921" s="169" t="s">
        <v>842</v>
      </c>
      <c r="C921" s="241"/>
      <c r="D921" s="286">
        <v>0</v>
      </c>
      <c r="E921" s="241"/>
      <c r="F921" s="228"/>
      <c r="G921" s="241"/>
      <c r="H921" s="230"/>
      <c r="I921" s="286">
        <f t="shared" si="175"/>
        <v>0</v>
      </c>
      <c r="J921" s="241">
        <v>0</v>
      </c>
      <c r="K921" s="230">
        <v>0</v>
      </c>
      <c r="M921">
        <f t="shared" si="174"/>
        <v>0</v>
      </c>
      <c r="N921" s="301"/>
      <c r="O921" s="301"/>
    </row>
    <row r="922" customFormat="1" hidden="1" spans="1:15">
      <c r="A922" s="322">
        <v>2140305</v>
      </c>
      <c r="B922" s="169" t="s">
        <v>843</v>
      </c>
      <c r="C922" s="241"/>
      <c r="D922" s="286">
        <v>0</v>
      </c>
      <c r="E922" s="241"/>
      <c r="F922" s="228"/>
      <c r="G922" s="241"/>
      <c r="H922" s="230"/>
      <c r="I922" s="286">
        <f t="shared" si="175"/>
        <v>0</v>
      </c>
      <c r="J922" s="241">
        <v>0</v>
      </c>
      <c r="K922" s="230">
        <v>0</v>
      </c>
      <c r="M922">
        <f t="shared" si="174"/>
        <v>0</v>
      </c>
      <c r="N922" s="301"/>
      <c r="O922" s="301"/>
    </row>
    <row r="923" customFormat="1" hidden="1" spans="1:15">
      <c r="A923" s="322">
        <v>2140306</v>
      </c>
      <c r="B923" s="169" t="s">
        <v>844</v>
      </c>
      <c r="C923" s="241"/>
      <c r="D923" s="286">
        <v>0</v>
      </c>
      <c r="E923" s="241"/>
      <c r="F923" s="228"/>
      <c r="G923" s="241"/>
      <c r="H923" s="230"/>
      <c r="I923" s="286">
        <f t="shared" si="175"/>
        <v>0</v>
      </c>
      <c r="J923" s="241">
        <v>0</v>
      </c>
      <c r="K923" s="230">
        <v>0</v>
      </c>
      <c r="M923">
        <f t="shared" si="174"/>
        <v>0</v>
      </c>
      <c r="N923" s="301"/>
      <c r="O923" s="301"/>
    </row>
    <row r="924" customFormat="1" hidden="1" spans="1:15">
      <c r="A924" s="322">
        <v>2140307</v>
      </c>
      <c r="B924" s="169" t="s">
        <v>845</v>
      </c>
      <c r="C924" s="241"/>
      <c r="D924" s="286">
        <v>0</v>
      </c>
      <c r="E924" s="241"/>
      <c r="F924" s="228"/>
      <c r="G924" s="241"/>
      <c r="H924" s="230"/>
      <c r="I924" s="286">
        <f t="shared" si="175"/>
        <v>0</v>
      </c>
      <c r="J924" s="241">
        <v>0</v>
      </c>
      <c r="K924" s="230">
        <v>0</v>
      </c>
      <c r="M924">
        <f t="shared" si="174"/>
        <v>0</v>
      </c>
      <c r="N924" s="301"/>
      <c r="O924" s="301"/>
    </row>
    <row r="925" customFormat="1" hidden="1" spans="1:15">
      <c r="A925" s="322">
        <v>2140308</v>
      </c>
      <c r="B925" s="169" t="s">
        <v>846</v>
      </c>
      <c r="C925" s="241"/>
      <c r="D925" s="286">
        <v>0</v>
      </c>
      <c r="E925" s="241"/>
      <c r="F925" s="228"/>
      <c r="G925" s="241"/>
      <c r="H925" s="230"/>
      <c r="I925" s="286">
        <f t="shared" si="175"/>
        <v>0</v>
      </c>
      <c r="J925" s="241">
        <v>0</v>
      </c>
      <c r="K925" s="230">
        <v>0</v>
      </c>
      <c r="M925">
        <f t="shared" si="174"/>
        <v>0</v>
      </c>
      <c r="N925" s="301"/>
      <c r="O925" s="301"/>
    </row>
    <row r="926" customFormat="1" hidden="1" spans="1:15">
      <c r="A926" s="322">
        <v>2140399</v>
      </c>
      <c r="B926" s="169" t="s">
        <v>847</v>
      </c>
      <c r="C926" s="241"/>
      <c r="D926" s="286">
        <v>0</v>
      </c>
      <c r="E926" s="241"/>
      <c r="F926" s="228"/>
      <c r="G926" s="229"/>
      <c r="H926" s="230"/>
      <c r="I926" s="286">
        <f t="shared" si="175"/>
        <v>0</v>
      </c>
      <c r="J926" s="241">
        <f>I926-D926</f>
        <v>0</v>
      </c>
      <c r="K926" s="230"/>
      <c r="M926">
        <f t="shared" si="174"/>
        <v>0</v>
      </c>
      <c r="N926" s="301"/>
      <c r="O926" s="301"/>
    </row>
    <row r="927" customFormat="1" hidden="1" spans="1:15">
      <c r="A927" s="318">
        <v>21405</v>
      </c>
      <c r="B927" s="307" t="s">
        <v>848</v>
      </c>
      <c r="C927" s="317"/>
      <c r="D927" s="313"/>
      <c r="E927" s="317"/>
      <c r="F927" s="282"/>
      <c r="G927" s="280">
        <f>E927-C927</f>
        <v>0</v>
      </c>
      <c r="H927" s="283"/>
      <c r="I927" s="313"/>
      <c r="J927" s="304">
        <f>I927-D927</f>
        <v>0</v>
      </c>
      <c r="K927" s="283"/>
      <c r="M927">
        <f t="shared" si="174"/>
        <v>0</v>
      </c>
      <c r="N927" s="301"/>
      <c r="O927" s="301"/>
    </row>
    <row r="928" customFormat="1" hidden="1" spans="1:15">
      <c r="A928" s="322">
        <v>2140501</v>
      </c>
      <c r="B928" s="169" t="s">
        <v>706</v>
      </c>
      <c r="C928" s="241"/>
      <c r="D928" s="286">
        <v>0</v>
      </c>
      <c r="E928" s="241"/>
      <c r="F928" s="228"/>
      <c r="G928" s="229"/>
      <c r="H928" s="230"/>
      <c r="I928" s="286">
        <f t="shared" ref="I928:I933" si="176">M928+P928+Q928</f>
        <v>0</v>
      </c>
      <c r="J928" s="241">
        <v>0</v>
      </c>
      <c r="K928" s="230"/>
      <c r="M928">
        <f t="shared" si="174"/>
        <v>0</v>
      </c>
      <c r="N928" s="301"/>
      <c r="O928" s="301"/>
    </row>
    <row r="929" customFormat="1" hidden="1" spans="1:15">
      <c r="A929" s="322">
        <v>2140502</v>
      </c>
      <c r="B929" s="169" t="s">
        <v>707</v>
      </c>
      <c r="C929" s="241"/>
      <c r="D929" s="286">
        <v>0</v>
      </c>
      <c r="E929" s="241"/>
      <c r="F929" s="228"/>
      <c r="G929" s="229"/>
      <c r="H929" s="230"/>
      <c r="I929" s="286">
        <f t="shared" si="176"/>
        <v>0</v>
      </c>
      <c r="J929" s="241">
        <v>0</v>
      </c>
      <c r="K929" s="230"/>
      <c r="M929">
        <f t="shared" si="174"/>
        <v>0</v>
      </c>
      <c r="N929" s="301"/>
      <c r="O929" s="301"/>
    </row>
    <row r="930" customFormat="1" hidden="1" spans="1:15">
      <c r="A930" s="322">
        <v>2140503</v>
      </c>
      <c r="B930" s="169" t="s">
        <v>708</v>
      </c>
      <c r="C930" s="241"/>
      <c r="D930" s="286">
        <v>0</v>
      </c>
      <c r="E930" s="241"/>
      <c r="F930" s="228"/>
      <c r="G930" s="229"/>
      <c r="H930" s="230"/>
      <c r="I930" s="286">
        <f t="shared" si="176"/>
        <v>0</v>
      </c>
      <c r="J930" s="241">
        <v>0</v>
      </c>
      <c r="K930" s="230"/>
      <c r="M930">
        <f t="shared" si="174"/>
        <v>0</v>
      </c>
      <c r="N930" s="301"/>
      <c r="O930" s="301"/>
    </row>
    <row r="931" customFormat="1" hidden="1" spans="1:15">
      <c r="A931" s="322">
        <v>2140504</v>
      </c>
      <c r="B931" s="169" t="s">
        <v>839</v>
      </c>
      <c r="C931" s="241"/>
      <c r="D931" s="286">
        <v>0</v>
      </c>
      <c r="E931" s="241"/>
      <c r="F931" s="228"/>
      <c r="G931" s="229"/>
      <c r="H931" s="230"/>
      <c r="I931" s="286">
        <f t="shared" si="176"/>
        <v>0</v>
      </c>
      <c r="J931" s="241">
        <v>0</v>
      </c>
      <c r="K931" s="230"/>
      <c r="M931">
        <f t="shared" si="174"/>
        <v>0</v>
      </c>
      <c r="N931" s="301"/>
      <c r="O931" s="301"/>
    </row>
    <row r="932" customFormat="1" hidden="1" spans="1:15">
      <c r="A932" s="322">
        <v>2140505</v>
      </c>
      <c r="B932" s="169" t="s">
        <v>849</v>
      </c>
      <c r="C932" s="241"/>
      <c r="D932" s="286">
        <v>0</v>
      </c>
      <c r="E932" s="241"/>
      <c r="F932" s="228"/>
      <c r="G932" s="229"/>
      <c r="H932" s="230"/>
      <c r="I932" s="286">
        <f t="shared" si="176"/>
        <v>0</v>
      </c>
      <c r="J932" s="241">
        <v>0</v>
      </c>
      <c r="K932" s="230"/>
      <c r="M932">
        <f t="shared" si="174"/>
        <v>0</v>
      </c>
      <c r="N932" s="301"/>
      <c r="O932" s="301"/>
    </row>
    <row r="933" customFormat="1" hidden="1" spans="1:15">
      <c r="A933" s="322">
        <v>2140599</v>
      </c>
      <c r="B933" s="169" t="s">
        <v>850</v>
      </c>
      <c r="C933" s="241"/>
      <c r="D933" s="286">
        <v>0</v>
      </c>
      <c r="E933" s="241"/>
      <c r="F933" s="228"/>
      <c r="G933" s="229"/>
      <c r="H933" s="230"/>
      <c r="I933" s="286">
        <f t="shared" si="176"/>
        <v>0</v>
      </c>
      <c r="J933" s="241">
        <v>0</v>
      </c>
      <c r="K933" s="230"/>
      <c r="M933">
        <f t="shared" si="174"/>
        <v>0</v>
      </c>
      <c r="N933" s="301"/>
      <c r="O933" s="301"/>
    </row>
    <row r="934" customFormat="1" hidden="1" spans="1:15">
      <c r="A934" s="318">
        <v>21499</v>
      </c>
      <c r="B934" s="307" t="s">
        <v>851</v>
      </c>
      <c r="C934" s="317">
        <f>SUM(C935:C936)</f>
        <v>0</v>
      </c>
      <c r="D934" s="313"/>
      <c r="E934" s="317">
        <f>SUM(E935:E936)</f>
        <v>89</v>
      </c>
      <c r="F934" s="282"/>
      <c r="G934" s="280"/>
      <c r="H934" s="283"/>
      <c r="I934" s="313">
        <f>SUM(I935:I936)</f>
        <v>440</v>
      </c>
      <c r="J934" s="304">
        <f t="shared" ref="J934:J938" si="177">I934-D934</f>
        <v>440</v>
      </c>
      <c r="K934" s="283"/>
      <c r="M934">
        <f t="shared" si="174"/>
        <v>0</v>
      </c>
      <c r="N934" s="301"/>
      <c r="O934" s="301"/>
    </row>
    <row r="935" customFormat="1" hidden="1" spans="1:17">
      <c r="A935" s="322">
        <v>2149901</v>
      </c>
      <c r="B935" s="169" t="s">
        <v>852</v>
      </c>
      <c r="C935" s="241"/>
      <c r="D935" s="292">
        <v>0</v>
      </c>
      <c r="E935" s="241"/>
      <c r="F935" s="228"/>
      <c r="G935" s="241"/>
      <c r="H935" s="230"/>
      <c r="I935" s="286">
        <f t="shared" ref="I935:I947" si="178">M935+P935+Q935</f>
        <v>12</v>
      </c>
      <c r="J935" s="241"/>
      <c r="K935" s="230">
        <v>0</v>
      </c>
      <c r="M935">
        <f t="shared" si="174"/>
        <v>0</v>
      </c>
      <c r="N935" s="301"/>
      <c r="O935" s="301"/>
      <c r="Q935">
        <v>12</v>
      </c>
    </row>
    <row r="936" customFormat="1" hidden="1" spans="1:17">
      <c r="A936" s="322">
        <v>2149999</v>
      </c>
      <c r="B936" s="169" t="s">
        <v>853</v>
      </c>
      <c r="C936" s="241"/>
      <c r="D936" s="292">
        <v>0</v>
      </c>
      <c r="E936" s="241">
        <v>89</v>
      </c>
      <c r="F936" s="228"/>
      <c r="G936" s="241"/>
      <c r="H936" s="230"/>
      <c r="I936" s="286">
        <f t="shared" si="178"/>
        <v>428</v>
      </c>
      <c r="J936" s="241"/>
      <c r="K936" s="230">
        <v>0</v>
      </c>
      <c r="M936">
        <f t="shared" si="174"/>
        <v>0</v>
      </c>
      <c r="N936" s="301"/>
      <c r="O936" s="301"/>
      <c r="Q936">
        <v>428</v>
      </c>
    </row>
    <row r="937" s="208" customFormat="1" spans="1:15">
      <c r="A937" s="273">
        <v>215</v>
      </c>
      <c r="B937" s="274" t="s">
        <v>854</v>
      </c>
      <c r="C937" s="275">
        <f>C938+C948+C964+C969+C980+C986+C993</f>
        <v>6539</v>
      </c>
      <c r="D937" s="302">
        <v>5616</v>
      </c>
      <c r="E937" s="275">
        <f>E938+E948+E964+E969+E980+E986+E993</f>
        <v>2696</v>
      </c>
      <c r="F937" s="276">
        <f>E937/D937*100</f>
        <v>48.005698005698</v>
      </c>
      <c r="G937" s="275">
        <f>E937-C937</f>
        <v>-3843</v>
      </c>
      <c r="H937" s="277">
        <f>(E937/C937-1)*100</f>
        <v>-58.7704541978896</v>
      </c>
      <c r="I937" s="302">
        <f>I938+I948+I964+I969+I980+I986+I993</f>
        <v>3280</v>
      </c>
      <c r="J937" s="303">
        <f t="shared" si="177"/>
        <v>-2336</v>
      </c>
      <c r="K937" s="277">
        <f>(I937/D937-1)*100</f>
        <v>-41.5954415954416</v>
      </c>
      <c r="M937" s="208">
        <f t="shared" si="174"/>
        <v>0</v>
      </c>
      <c r="N937" s="301"/>
      <c r="O937" s="301"/>
    </row>
    <row r="938" customFormat="1" hidden="1" spans="1:15">
      <c r="A938" s="318">
        <v>21501</v>
      </c>
      <c r="B938" s="307" t="s">
        <v>855</v>
      </c>
      <c r="C938" s="317">
        <f>SUM(C939:C947)</f>
        <v>0</v>
      </c>
      <c r="D938" s="313"/>
      <c r="E938" s="317">
        <f>SUM(E939:E947)</f>
        <v>0</v>
      </c>
      <c r="F938" s="282"/>
      <c r="G938" s="280"/>
      <c r="H938" s="283"/>
      <c r="I938" s="313"/>
      <c r="J938" s="304">
        <f t="shared" si="177"/>
        <v>0</v>
      </c>
      <c r="K938" s="283"/>
      <c r="M938">
        <f t="shared" si="174"/>
        <v>0</v>
      </c>
      <c r="N938" s="301"/>
      <c r="O938" s="301"/>
    </row>
    <row r="939" customFormat="1" hidden="1" spans="1:15">
      <c r="A939" s="322">
        <v>2150101</v>
      </c>
      <c r="B939" s="169" t="s">
        <v>706</v>
      </c>
      <c r="C939" s="241"/>
      <c r="D939" s="286">
        <v>0</v>
      </c>
      <c r="E939" s="241"/>
      <c r="F939" s="228"/>
      <c r="G939" s="241"/>
      <c r="H939" s="230"/>
      <c r="I939" s="286">
        <f t="shared" si="178"/>
        <v>0</v>
      </c>
      <c r="J939" s="241">
        <v>0</v>
      </c>
      <c r="K939" s="230">
        <v>0</v>
      </c>
      <c r="M939">
        <f t="shared" si="174"/>
        <v>0</v>
      </c>
      <c r="N939" s="301"/>
      <c r="O939" s="301"/>
    </row>
    <row r="940" customFormat="1" hidden="1" spans="1:15">
      <c r="A940" s="322">
        <v>2150102</v>
      </c>
      <c r="B940" s="169" t="s">
        <v>707</v>
      </c>
      <c r="C940" s="241"/>
      <c r="D940" s="286">
        <v>0</v>
      </c>
      <c r="E940" s="241"/>
      <c r="F940" s="228"/>
      <c r="G940" s="241"/>
      <c r="H940" s="230"/>
      <c r="I940" s="286">
        <f t="shared" si="178"/>
        <v>0</v>
      </c>
      <c r="J940" s="241">
        <v>0</v>
      </c>
      <c r="K940" s="230">
        <v>0</v>
      </c>
      <c r="M940">
        <f t="shared" si="174"/>
        <v>0</v>
      </c>
      <c r="N940" s="301"/>
      <c r="O940" s="301"/>
    </row>
    <row r="941" customFormat="1" hidden="1" spans="1:15">
      <c r="A941" s="322">
        <v>2150103</v>
      </c>
      <c r="B941" s="169" t="s">
        <v>708</v>
      </c>
      <c r="C941" s="241"/>
      <c r="D941" s="286">
        <v>0</v>
      </c>
      <c r="E941" s="241"/>
      <c r="F941" s="228"/>
      <c r="G941" s="241"/>
      <c r="H941" s="230"/>
      <c r="I941" s="286">
        <f t="shared" si="178"/>
        <v>0</v>
      </c>
      <c r="J941" s="241">
        <v>0</v>
      </c>
      <c r="K941" s="230">
        <v>0</v>
      </c>
      <c r="M941">
        <f t="shared" si="174"/>
        <v>0</v>
      </c>
      <c r="N941" s="301"/>
      <c r="O941" s="301"/>
    </row>
    <row r="942" customFormat="1" hidden="1" spans="1:15">
      <c r="A942" s="322">
        <v>2150104</v>
      </c>
      <c r="B942" s="169" t="s">
        <v>856</v>
      </c>
      <c r="C942" s="241"/>
      <c r="D942" s="286">
        <v>0</v>
      </c>
      <c r="E942" s="241"/>
      <c r="F942" s="228"/>
      <c r="G942" s="241"/>
      <c r="H942" s="230"/>
      <c r="I942" s="286">
        <f t="shared" si="178"/>
        <v>0</v>
      </c>
      <c r="J942" s="241">
        <v>0</v>
      </c>
      <c r="K942" s="230">
        <v>0</v>
      </c>
      <c r="M942">
        <f t="shared" si="174"/>
        <v>0</v>
      </c>
      <c r="N942" s="301"/>
      <c r="O942" s="301"/>
    </row>
    <row r="943" customFormat="1" hidden="1" spans="1:15">
      <c r="A943" s="322">
        <v>2150105</v>
      </c>
      <c r="B943" s="169" t="s">
        <v>857</v>
      </c>
      <c r="C943" s="241"/>
      <c r="D943" s="286">
        <v>0</v>
      </c>
      <c r="E943" s="241"/>
      <c r="F943" s="228"/>
      <c r="G943" s="241"/>
      <c r="H943" s="230"/>
      <c r="I943" s="286">
        <f t="shared" si="178"/>
        <v>0</v>
      </c>
      <c r="J943" s="241">
        <v>0</v>
      </c>
      <c r="K943" s="230">
        <v>0</v>
      </c>
      <c r="M943">
        <f t="shared" si="174"/>
        <v>0</v>
      </c>
      <c r="N943" s="301"/>
      <c r="O943" s="301"/>
    </row>
    <row r="944" customFormat="1" hidden="1" spans="1:15">
      <c r="A944" s="322">
        <v>2150106</v>
      </c>
      <c r="B944" s="169" t="s">
        <v>858</v>
      </c>
      <c r="C944" s="241"/>
      <c r="D944" s="286">
        <v>0</v>
      </c>
      <c r="E944" s="241"/>
      <c r="F944" s="228"/>
      <c r="G944" s="241"/>
      <c r="H944" s="230"/>
      <c r="I944" s="286">
        <f t="shared" si="178"/>
        <v>0</v>
      </c>
      <c r="J944" s="241">
        <v>0</v>
      </c>
      <c r="K944" s="230">
        <v>0</v>
      </c>
      <c r="M944">
        <f t="shared" si="174"/>
        <v>0</v>
      </c>
      <c r="N944" s="301"/>
      <c r="O944" s="301"/>
    </row>
    <row r="945" customFormat="1" hidden="1" spans="1:15">
      <c r="A945" s="322">
        <v>2150107</v>
      </c>
      <c r="B945" s="169" t="s">
        <v>859</v>
      </c>
      <c r="C945" s="241"/>
      <c r="D945" s="286">
        <v>0</v>
      </c>
      <c r="E945" s="241"/>
      <c r="F945" s="228"/>
      <c r="G945" s="241"/>
      <c r="H945" s="230"/>
      <c r="I945" s="286">
        <f t="shared" si="178"/>
        <v>0</v>
      </c>
      <c r="J945" s="241">
        <v>0</v>
      </c>
      <c r="K945" s="230">
        <v>0</v>
      </c>
      <c r="M945">
        <f t="shared" si="174"/>
        <v>0</v>
      </c>
      <c r="N945" s="301"/>
      <c r="O945" s="301"/>
    </row>
    <row r="946" customFormat="1" hidden="1" spans="1:15">
      <c r="A946" s="322">
        <v>2150108</v>
      </c>
      <c r="B946" s="169" t="s">
        <v>860</v>
      </c>
      <c r="C946" s="241"/>
      <c r="D946" s="286">
        <v>0</v>
      </c>
      <c r="E946" s="241"/>
      <c r="F946" s="228"/>
      <c r="G946" s="241"/>
      <c r="H946" s="230"/>
      <c r="I946" s="286">
        <f t="shared" si="178"/>
        <v>0</v>
      </c>
      <c r="J946" s="241">
        <v>0</v>
      </c>
      <c r="K946" s="230">
        <v>0</v>
      </c>
      <c r="M946">
        <f t="shared" si="174"/>
        <v>0</v>
      </c>
      <c r="N946" s="301"/>
      <c r="O946" s="301"/>
    </row>
    <row r="947" customFormat="1" hidden="1" spans="1:15">
      <c r="A947" s="322">
        <v>2150199</v>
      </c>
      <c r="B947" s="169" t="s">
        <v>861</v>
      </c>
      <c r="C947" s="241"/>
      <c r="D947" s="286">
        <v>0</v>
      </c>
      <c r="E947" s="241"/>
      <c r="F947" s="228"/>
      <c r="G947" s="241"/>
      <c r="H947" s="230"/>
      <c r="I947" s="286">
        <f t="shared" si="178"/>
        <v>0</v>
      </c>
      <c r="J947" s="241">
        <v>0</v>
      </c>
      <c r="K947" s="230">
        <v>0</v>
      </c>
      <c r="M947">
        <f t="shared" si="174"/>
        <v>0</v>
      </c>
      <c r="N947" s="301"/>
      <c r="O947" s="301"/>
    </row>
    <row r="948" customFormat="1" hidden="1" spans="1:15">
      <c r="A948" s="318">
        <v>21502</v>
      </c>
      <c r="B948" s="307" t="s">
        <v>862</v>
      </c>
      <c r="C948" s="317">
        <f>SUM(C949:C963)</f>
        <v>878</v>
      </c>
      <c r="D948" s="313">
        <v>646</v>
      </c>
      <c r="E948" s="317">
        <f>SUM(E949:E963)</f>
        <v>151</v>
      </c>
      <c r="F948" s="282"/>
      <c r="G948" s="280">
        <f>E948-C948</f>
        <v>-727</v>
      </c>
      <c r="H948" s="283">
        <f>(E948/C948-1)*100</f>
        <v>-82.8018223234624</v>
      </c>
      <c r="I948" s="313">
        <f>SUM(I949:I963)</f>
        <v>0</v>
      </c>
      <c r="J948" s="304">
        <f>I948-D948</f>
        <v>-646</v>
      </c>
      <c r="K948" s="283"/>
      <c r="M948">
        <f t="shared" si="174"/>
        <v>0</v>
      </c>
      <c r="N948" s="301"/>
      <c r="O948" s="301"/>
    </row>
    <row r="949" s="208" customFormat="1" hidden="1" spans="1:15">
      <c r="A949" s="319">
        <v>2150201</v>
      </c>
      <c r="B949" s="288" t="s">
        <v>706</v>
      </c>
      <c r="C949" s="241"/>
      <c r="D949" s="316">
        <v>0</v>
      </c>
      <c r="E949" s="241"/>
      <c r="F949" s="228"/>
      <c r="G949" s="229"/>
      <c r="H949" s="230"/>
      <c r="I949" s="286">
        <f t="shared" ref="I949:I963" si="179">M949+P949+Q949</f>
        <v>0</v>
      </c>
      <c r="J949" s="241"/>
      <c r="K949" s="230"/>
      <c r="M949" s="208">
        <f t="shared" si="174"/>
        <v>0</v>
      </c>
      <c r="N949" s="301"/>
      <c r="O949" s="301"/>
    </row>
    <row r="950" customFormat="1" hidden="1" spans="1:15">
      <c r="A950" s="319">
        <v>2150202</v>
      </c>
      <c r="B950" s="169" t="s">
        <v>707</v>
      </c>
      <c r="C950" s="241"/>
      <c r="D950" s="292">
        <v>0</v>
      </c>
      <c r="E950" s="241"/>
      <c r="F950" s="228"/>
      <c r="G950" s="229"/>
      <c r="H950" s="230"/>
      <c r="I950" s="286">
        <f t="shared" si="179"/>
        <v>0</v>
      </c>
      <c r="J950" s="241"/>
      <c r="K950" s="230"/>
      <c r="M950">
        <f t="shared" si="174"/>
        <v>0</v>
      </c>
      <c r="N950" s="301"/>
      <c r="O950" s="301"/>
    </row>
    <row r="951" customFormat="1" hidden="1" spans="1:15">
      <c r="A951" s="319">
        <v>2150203</v>
      </c>
      <c r="B951" s="169" t="s">
        <v>708</v>
      </c>
      <c r="C951" s="241"/>
      <c r="D951" s="292">
        <v>0</v>
      </c>
      <c r="E951" s="241"/>
      <c r="F951" s="228"/>
      <c r="G951" s="229"/>
      <c r="H951" s="230"/>
      <c r="I951" s="286">
        <f t="shared" si="179"/>
        <v>0</v>
      </c>
      <c r="J951" s="241"/>
      <c r="K951" s="230"/>
      <c r="M951">
        <f t="shared" si="174"/>
        <v>0</v>
      </c>
      <c r="N951" s="301"/>
      <c r="O951" s="301"/>
    </row>
    <row r="952" customFormat="1" hidden="1" spans="1:15">
      <c r="A952" s="319">
        <v>2150204</v>
      </c>
      <c r="B952" s="169" t="s">
        <v>863</v>
      </c>
      <c r="C952" s="241"/>
      <c r="D952" s="292">
        <v>0</v>
      </c>
      <c r="E952" s="241"/>
      <c r="F952" s="228"/>
      <c r="G952" s="229"/>
      <c r="H952" s="230"/>
      <c r="I952" s="286">
        <f t="shared" si="179"/>
        <v>0</v>
      </c>
      <c r="J952" s="241"/>
      <c r="K952" s="230"/>
      <c r="M952">
        <f t="shared" si="174"/>
        <v>0</v>
      </c>
      <c r="N952" s="301"/>
      <c r="O952" s="301"/>
    </row>
    <row r="953" customFormat="1" hidden="1" spans="1:15">
      <c r="A953" s="319">
        <v>2150205</v>
      </c>
      <c r="B953" s="169" t="s">
        <v>864</v>
      </c>
      <c r="C953" s="241"/>
      <c r="D953" s="292">
        <v>0</v>
      </c>
      <c r="E953" s="241"/>
      <c r="F953" s="228"/>
      <c r="G953" s="229"/>
      <c r="H953" s="230"/>
      <c r="I953" s="286">
        <f t="shared" si="179"/>
        <v>0</v>
      </c>
      <c r="J953" s="241"/>
      <c r="K953" s="230"/>
      <c r="M953">
        <f t="shared" si="174"/>
        <v>0</v>
      </c>
      <c r="N953" s="301"/>
      <c r="O953" s="301"/>
    </row>
    <row r="954" customFormat="1" hidden="1" spans="1:15">
      <c r="A954" s="319">
        <v>2150206</v>
      </c>
      <c r="B954" s="169" t="s">
        <v>865</v>
      </c>
      <c r="C954" s="241"/>
      <c r="D954" s="292">
        <v>0</v>
      </c>
      <c r="E954" s="241"/>
      <c r="F954" s="228"/>
      <c r="G954" s="229"/>
      <c r="H954" s="230"/>
      <c r="I954" s="286">
        <f t="shared" si="179"/>
        <v>0</v>
      </c>
      <c r="J954" s="241"/>
      <c r="K954" s="230"/>
      <c r="M954">
        <f t="shared" si="174"/>
        <v>0</v>
      </c>
      <c r="N954" s="301"/>
      <c r="O954" s="301"/>
    </row>
    <row r="955" customFormat="1" hidden="1" spans="1:15">
      <c r="A955" s="319">
        <v>2150207</v>
      </c>
      <c r="B955" s="169" t="s">
        <v>866</v>
      </c>
      <c r="C955" s="241"/>
      <c r="D955" s="292">
        <v>0</v>
      </c>
      <c r="E955" s="241"/>
      <c r="F955" s="228"/>
      <c r="G955" s="229"/>
      <c r="H955" s="230"/>
      <c r="I955" s="286">
        <f t="shared" si="179"/>
        <v>0</v>
      </c>
      <c r="J955" s="241"/>
      <c r="K955" s="230"/>
      <c r="M955">
        <f t="shared" si="174"/>
        <v>0</v>
      </c>
      <c r="N955" s="301"/>
      <c r="O955" s="301"/>
    </row>
    <row r="956" customFormat="1" hidden="1" spans="1:15">
      <c r="A956" s="319">
        <v>2150208</v>
      </c>
      <c r="B956" s="169" t="s">
        <v>867</v>
      </c>
      <c r="C956" s="241"/>
      <c r="D956" s="292">
        <v>78</v>
      </c>
      <c r="E956" s="241">
        <v>73</v>
      </c>
      <c r="F956" s="228"/>
      <c r="G956" s="229"/>
      <c r="H956" s="230"/>
      <c r="I956" s="286">
        <f t="shared" si="179"/>
        <v>0</v>
      </c>
      <c r="J956" s="241"/>
      <c r="K956" s="230"/>
      <c r="M956">
        <f t="shared" si="174"/>
        <v>0</v>
      </c>
      <c r="N956" s="301"/>
      <c r="O956" s="301"/>
    </row>
    <row r="957" customFormat="1" hidden="1" spans="1:15">
      <c r="A957" s="319">
        <v>2150209</v>
      </c>
      <c r="B957" s="169" t="s">
        <v>868</v>
      </c>
      <c r="C957" s="241"/>
      <c r="D957" s="292">
        <v>0</v>
      </c>
      <c r="E957" s="241"/>
      <c r="F957" s="228"/>
      <c r="G957" s="229"/>
      <c r="H957" s="230"/>
      <c r="I957" s="286">
        <f t="shared" si="179"/>
        <v>0</v>
      </c>
      <c r="J957" s="241"/>
      <c r="K957" s="230"/>
      <c r="M957">
        <f t="shared" si="174"/>
        <v>0</v>
      </c>
      <c r="N957" s="301"/>
      <c r="O957" s="301"/>
    </row>
    <row r="958" customFormat="1" hidden="1" spans="1:15">
      <c r="A958" s="319">
        <v>2150210</v>
      </c>
      <c r="B958" s="169" t="s">
        <v>869</v>
      </c>
      <c r="C958" s="241"/>
      <c r="D958" s="292">
        <v>0</v>
      </c>
      <c r="E958" s="241"/>
      <c r="F958" s="228"/>
      <c r="G958" s="229"/>
      <c r="H958" s="230"/>
      <c r="I958" s="286">
        <f t="shared" si="179"/>
        <v>0</v>
      </c>
      <c r="J958" s="241"/>
      <c r="K958" s="230"/>
      <c r="M958">
        <f t="shared" si="174"/>
        <v>0</v>
      </c>
      <c r="N958" s="301"/>
      <c r="O958" s="301"/>
    </row>
    <row r="959" customFormat="1" hidden="1" spans="1:15">
      <c r="A959" s="319">
        <v>2150212</v>
      </c>
      <c r="B959" s="169" t="s">
        <v>870</v>
      </c>
      <c r="C959" s="241"/>
      <c r="D959" s="292">
        <v>0</v>
      </c>
      <c r="E959" s="241"/>
      <c r="F959" s="228"/>
      <c r="G959" s="229"/>
      <c r="H959" s="230"/>
      <c r="I959" s="286">
        <f t="shared" si="179"/>
        <v>0</v>
      </c>
      <c r="J959" s="241"/>
      <c r="K959" s="230"/>
      <c r="M959">
        <f t="shared" si="174"/>
        <v>0</v>
      </c>
      <c r="N959" s="301"/>
      <c r="O959" s="301"/>
    </row>
    <row r="960" customFormat="1" hidden="1" spans="1:15">
      <c r="A960" s="319">
        <v>2150213</v>
      </c>
      <c r="B960" s="169" t="s">
        <v>871</v>
      </c>
      <c r="C960" s="241"/>
      <c r="D960" s="292">
        <v>0</v>
      </c>
      <c r="E960" s="241"/>
      <c r="F960" s="228"/>
      <c r="G960" s="229"/>
      <c r="H960" s="230"/>
      <c r="I960" s="286">
        <f t="shared" si="179"/>
        <v>0</v>
      </c>
      <c r="J960" s="241"/>
      <c r="K960" s="230"/>
      <c r="M960">
        <f t="shared" si="174"/>
        <v>0</v>
      </c>
      <c r="N960" s="301"/>
      <c r="O960" s="301"/>
    </row>
    <row r="961" customFormat="1" hidden="1" spans="1:15">
      <c r="A961" s="319">
        <v>2150214</v>
      </c>
      <c r="B961" s="169" t="s">
        <v>872</v>
      </c>
      <c r="C961" s="241"/>
      <c r="D961" s="292">
        <v>0</v>
      </c>
      <c r="E961" s="241"/>
      <c r="F961" s="228"/>
      <c r="G961" s="229"/>
      <c r="H961" s="230"/>
      <c r="I961" s="286">
        <f t="shared" si="179"/>
        <v>0</v>
      </c>
      <c r="J961" s="241"/>
      <c r="K961" s="230"/>
      <c r="M961">
        <f t="shared" si="174"/>
        <v>0</v>
      </c>
      <c r="N961" s="301"/>
      <c r="O961" s="301"/>
    </row>
    <row r="962" customFormat="1" hidden="1" spans="1:15">
      <c r="A962" s="319">
        <v>2150215</v>
      </c>
      <c r="B962" s="169" t="s">
        <v>873</v>
      </c>
      <c r="C962" s="241"/>
      <c r="D962" s="292">
        <v>0</v>
      </c>
      <c r="E962" s="241"/>
      <c r="F962" s="228"/>
      <c r="G962" s="229"/>
      <c r="H962" s="230"/>
      <c r="I962" s="286">
        <f t="shared" si="179"/>
        <v>0</v>
      </c>
      <c r="J962" s="241"/>
      <c r="K962" s="230"/>
      <c r="M962">
        <f t="shared" si="174"/>
        <v>0</v>
      </c>
      <c r="N962" s="301"/>
      <c r="O962" s="301"/>
    </row>
    <row r="963" customFormat="1" hidden="1" spans="1:15">
      <c r="A963" s="319">
        <v>2150299</v>
      </c>
      <c r="B963" s="169" t="s">
        <v>874</v>
      </c>
      <c r="C963" s="241">
        <v>878</v>
      </c>
      <c r="D963" s="292">
        <v>568</v>
      </c>
      <c r="E963" s="241">
        <v>78</v>
      </c>
      <c r="F963" s="228"/>
      <c r="G963" s="229"/>
      <c r="H963" s="230"/>
      <c r="I963" s="286">
        <f t="shared" si="179"/>
        <v>0</v>
      </c>
      <c r="J963" s="241"/>
      <c r="K963" s="230"/>
      <c r="M963">
        <f t="shared" si="174"/>
        <v>0</v>
      </c>
      <c r="N963" s="301"/>
      <c r="O963" s="301"/>
    </row>
    <row r="964" customFormat="1" hidden="1" spans="1:15">
      <c r="A964" s="318">
        <v>21503</v>
      </c>
      <c r="B964" s="307" t="s">
        <v>875</v>
      </c>
      <c r="C964" s="317"/>
      <c r="D964" s="313"/>
      <c r="E964" s="317"/>
      <c r="F964" s="282"/>
      <c r="G964" s="280"/>
      <c r="H964" s="283"/>
      <c r="I964" s="313"/>
      <c r="J964" s="304">
        <f>I964-D964</f>
        <v>0</v>
      </c>
      <c r="K964" s="283"/>
      <c r="M964">
        <f t="shared" si="174"/>
        <v>0</v>
      </c>
      <c r="N964" s="301"/>
      <c r="O964" s="301"/>
    </row>
    <row r="965" customFormat="1" hidden="1" spans="1:15">
      <c r="A965" s="322">
        <v>2150301</v>
      </c>
      <c r="B965" s="169" t="s">
        <v>706</v>
      </c>
      <c r="C965" s="241"/>
      <c r="D965" s="286">
        <v>0</v>
      </c>
      <c r="E965" s="241"/>
      <c r="F965" s="228"/>
      <c r="G965" s="241"/>
      <c r="H965" s="230"/>
      <c r="I965" s="286">
        <f t="shared" ref="I965:I968" si="180">M965+P965+Q965</f>
        <v>0</v>
      </c>
      <c r="J965" s="241">
        <v>0</v>
      </c>
      <c r="K965" s="230">
        <v>0</v>
      </c>
      <c r="M965">
        <f t="shared" si="174"/>
        <v>0</v>
      </c>
      <c r="N965" s="301"/>
      <c r="O965" s="301"/>
    </row>
    <row r="966" customFormat="1" hidden="1" spans="1:15">
      <c r="A966" s="322">
        <v>2150302</v>
      </c>
      <c r="B966" s="169" t="s">
        <v>707</v>
      </c>
      <c r="C966" s="241"/>
      <c r="D966" s="286">
        <v>0</v>
      </c>
      <c r="E966" s="241"/>
      <c r="F966" s="228"/>
      <c r="G966" s="241"/>
      <c r="H966" s="230"/>
      <c r="I966" s="286">
        <f t="shared" si="180"/>
        <v>0</v>
      </c>
      <c r="J966" s="241">
        <v>0</v>
      </c>
      <c r="K966" s="230">
        <v>0</v>
      </c>
      <c r="M966">
        <f t="shared" si="174"/>
        <v>0</v>
      </c>
      <c r="N966" s="301"/>
      <c r="O966" s="301"/>
    </row>
    <row r="967" customFormat="1" hidden="1" spans="1:15">
      <c r="A967" s="322">
        <v>2150303</v>
      </c>
      <c r="B967" s="169" t="s">
        <v>708</v>
      </c>
      <c r="C967" s="241"/>
      <c r="D967" s="286">
        <v>0</v>
      </c>
      <c r="E967" s="241"/>
      <c r="F967" s="228"/>
      <c r="G967" s="241"/>
      <c r="H967" s="230"/>
      <c r="I967" s="286">
        <f t="shared" si="180"/>
        <v>0</v>
      </c>
      <c r="J967" s="241">
        <v>0</v>
      </c>
      <c r="K967" s="230">
        <v>0</v>
      </c>
      <c r="M967">
        <f t="shared" si="174"/>
        <v>0</v>
      </c>
      <c r="N967" s="301"/>
      <c r="O967" s="301"/>
    </row>
    <row r="968" customFormat="1" hidden="1" spans="1:15">
      <c r="A968" s="322">
        <v>2150399</v>
      </c>
      <c r="B968" s="169" t="s">
        <v>876</v>
      </c>
      <c r="C968" s="241"/>
      <c r="D968" s="286">
        <v>0</v>
      </c>
      <c r="E968" s="241"/>
      <c r="F968" s="228"/>
      <c r="G968" s="241"/>
      <c r="H968" s="230"/>
      <c r="I968" s="286">
        <f t="shared" si="180"/>
        <v>0</v>
      </c>
      <c r="J968" s="241">
        <v>0</v>
      </c>
      <c r="K968" s="230">
        <v>0</v>
      </c>
      <c r="M968">
        <f t="shared" si="174"/>
        <v>0</v>
      </c>
      <c r="N968" s="301"/>
      <c r="O968" s="301"/>
    </row>
    <row r="969" customFormat="1" hidden="1" spans="1:15">
      <c r="A969" s="318">
        <v>21505</v>
      </c>
      <c r="B969" s="307" t="s">
        <v>877</v>
      </c>
      <c r="C969" s="317"/>
      <c r="D969" s="313"/>
      <c r="E969" s="317"/>
      <c r="F969" s="282"/>
      <c r="G969" s="280"/>
      <c r="H969" s="283"/>
      <c r="I969" s="313"/>
      <c r="J969" s="304">
        <f>I969-D969</f>
        <v>0</v>
      </c>
      <c r="K969" s="283"/>
      <c r="M969">
        <f t="shared" si="174"/>
        <v>0</v>
      </c>
      <c r="N969" s="301"/>
      <c r="O969" s="301"/>
    </row>
    <row r="970" customFormat="1" hidden="1" spans="1:15">
      <c r="A970" s="322">
        <v>2150501</v>
      </c>
      <c r="B970" s="169" t="s">
        <v>706</v>
      </c>
      <c r="C970" s="241"/>
      <c r="D970" s="292">
        <v>0</v>
      </c>
      <c r="E970" s="241"/>
      <c r="F970" s="228"/>
      <c r="G970" s="229"/>
      <c r="H970" s="230"/>
      <c r="I970" s="286">
        <f t="shared" ref="I970:I979" si="181">M970+P970+Q970</f>
        <v>0</v>
      </c>
      <c r="J970" s="241"/>
      <c r="K970" s="230"/>
      <c r="M970">
        <f t="shared" si="174"/>
        <v>0</v>
      </c>
      <c r="N970" s="301"/>
      <c r="O970" s="301"/>
    </row>
    <row r="971" customFormat="1" hidden="1" spans="1:15">
      <c r="A971" s="322">
        <v>2150502</v>
      </c>
      <c r="B971" s="169" t="s">
        <v>707</v>
      </c>
      <c r="C971" s="241"/>
      <c r="D971" s="292">
        <v>0</v>
      </c>
      <c r="E971" s="241"/>
      <c r="F971" s="228"/>
      <c r="G971" s="229"/>
      <c r="H971" s="230"/>
      <c r="I971" s="286">
        <f t="shared" si="181"/>
        <v>0</v>
      </c>
      <c r="J971" s="241"/>
      <c r="K971" s="230"/>
      <c r="M971">
        <f t="shared" si="174"/>
        <v>0</v>
      </c>
      <c r="N971" s="301"/>
      <c r="O971" s="301"/>
    </row>
    <row r="972" customFormat="1" hidden="1" spans="1:15">
      <c r="A972" s="322">
        <v>2150503</v>
      </c>
      <c r="B972" s="169" t="s">
        <v>708</v>
      </c>
      <c r="C972" s="241"/>
      <c r="D972" s="292">
        <v>0</v>
      </c>
      <c r="E972" s="241"/>
      <c r="F972" s="228"/>
      <c r="G972" s="229"/>
      <c r="H972" s="230"/>
      <c r="I972" s="286">
        <f t="shared" si="181"/>
        <v>0</v>
      </c>
      <c r="J972" s="241"/>
      <c r="K972" s="230"/>
      <c r="M972">
        <f t="shared" si="174"/>
        <v>0</v>
      </c>
      <c r="N972" s="301"/>
      <c r="O972" s="301"/>
    </row>
    <row r="973" customFormat="1" hidden="1" spans="1:15">
      <c r="A973" s="322">
        <v>2150505</v>
      </c>
      <c r="B973" s="169" t="s">
        <v>878</v>
      </c>
      <c r="C973" s="241"/>
      <c r="D973" s="292">
        <v>0</v>
      </c>
      <c r="E973" s="241"/>
      <c r="F973" s="228"/>
      <c r="G973" s="229"/>
      <c r="H973" s="230"/>
      <c r="I973" s="286">
        <f t="shared" si="181"/>
        <v>0</v>
      </c>
      <c r="J973" s="241"/>
      <c r="K973" s="230"/>
      <c r="M973">
        <f t="shared" si="174"/>
        <v>0</v>
      </c>
      <c r="N973" s="301"/>
      <c r="O973" s="301"/>
    </row>
    <row r="974" customFormat="1" hidden="1" spans="1:15">
      <c r="A974" s="322">
        <v>2150507</v>
      </c>
      <c r="B974" s="169" t="s">
        <v>879</v>
      </c>
      <c r="C974" s="241"/>
      <c r="D974" s="292">
        <v>0</v>
      </c>
      <c r="E974" s="241"/>
      <c r="F974" s="228"/>
      <c r="G974" s="229"/>
      <c r="H974" s="230"/>
      <c r="I974" s="286">
        <f t="shared" si="181"/>
        <v>0</v>
      </c>
      <c r="J974" s="241"/>
      <c r="K974" s="230"/>
      <c r="M974">
        <f t="shared" si="174"/>
        <v>0</v>
      </c>
      <c r="N974" s="301"/>
      <c r="O974" s="301"/>
    </row>
    <row r="975" customFormat="1" hidden="1" spans="1:15">
      <c r="A975" s="322">
        <v>2150508</v>
      </c>
      <c r="B975" s="169" t="s">
        <v>880</v>
      </c>
      <c r="C975" s="241"/>
      <c r="D975" s="292">
        <v>0</v>
      </c>
      <c r="E975" s="241"/>
      <c r="F975" s="228"/>
      <c r="G975" s="229"/>
      <c r="H975" s="230"/>
      <c r="I975" s="286">
        <f t="shared" si="181"/>
        <v>0</v>
      </c>
      <c r="J975" s="241"/>
      <c r="K975" s="230"/>
      <c r="M975">
        <f t="shared" si="174"/>
        <v>0</v>
      </c>
      <c r="N975" s="301"/>
      <c r="O975" s="301"/>
    </row>
    <row r="976" customFormat="1" hidden="1" spans="1:15">
      <c r="A976" s="322">
        <v>2150516</v>
      </c>
      <c r="B976" s="169" t="s">
        <v>881</v>
      </c>
      <c r="C976" s="241"/>
      <c r="D976" s="292">
        <v>0</v>
      </c>
      <c r="E976" s="241"/>
      <c r="F976" s="228"/>
      <c r="G976" s="229"/>
      <c r="H976" s="230"/>
      <c r="I976" s="286">
        <f t="shared" si="181"/>
        <v>0</v>
      </c>
      <c r="J976" s="241"/>
      <c r="K976" s="230"/>
      <c r="M976">
        <f t="shared" si="174"/>
        <v>0</v>
      </c>
      <c r="N976" s="301"/>
      <c r="O976" s="301"/>
    </row>
    <row r="977" customFormat="1" hidden="1" spans="1:15">
      <c r="A977" s="322">
        <v>2150517</v>
      </c>
      <c r="B977" s="169" t="s">
        <v>882</v>
      </c>
      <c r="C977" s="241"/>
      <c r="D977" s="292">
        <v>0</v>
      </c>
      <c r="E977" s="241"/>
      <c r="F977" s="228"/>
      <c r="G977" s="229"/>
      <c r="H977" s="230"/>
      <c r="I977" s="286">
        <f t="shared" si="181"/>
        <v>0</v>
      </c>
      <c r="J977" s="241"/>
      <c r="K977" s="230"/>
      <c r="M977">
        <f t="shared" si="174"/>
        <v>0</v>
      </c>
      <c r="N977" s="301"/>
      <c r="O977" s="301"/>
    </row>
    <row r="978" customFormat="1" hidden="1" spans="1:15">
      <c r="A978" s="322">
        <v>2150550</v>
      </c>
      <c r="B978" s="169" t="s">
        <v>725</v>
      </c>
      <c r="C978" s="241"/>
      <c r="D978" s="292">
        <v>0</v>
      </c>
      <c r="E978" s="241"/>
      <c r="F978" s="228"/>
      <c r="G978" s="229"/>
      <c r="H978" s="230"/>
      <c r="I978" s="286">
        <f t="shared" si="181"/>
        <v>0</v>
      </c>
      <c r="J978" s="241"/>
      <c r="K978" s="230"/>
      <c r="M978">
        <f t="shared" si="174"/>
        <v>0</v>
      </c>
      <c r="N978" s="301"/>
      <c r="O978" s="301"/>
    </row>
    <row r="979" customFormat="1" hidden="1" spans="1:15">
      <c r="A979" s="322">
        <v>2150599</v>
      </c>
      <c r="B979" s="169" t="s">
        <v>883</v>
      </c>
      <c r="C979" s="241"/>
      <c r="D979" s="292">
        <v>0</v>
      </c>
      <c r="E979" s="241"/>
      <c r="F979" s="228"/>
      <c r="G979" s="229"/>
      <c r="H979" s="230"/>
      <c r="I979" s="286">
        <f t="shared" si="181"/>
        <v>0</v>
      </c>
      <c r="J979" s="241"/>
      <c r="K979" s="230"/>
      <c r="M979">
        <f t="shared" ref="M979:M1042" si="182">N979+O979</f>
        <v>0</v>
      </c>
      <c r="N979" s="301"/>
      <c r="O979" s="301"/>
    </row>
    <row r="980" customFormat="1" hidden="1" spans="1:15">
      <c r="A980" s="318">
        <v>21507</v>
      </c>
      <c r="B980" s="307" t="s">
        <v>884</v>
      </c>
      <c r="C980" s="317"/>
      <c r="D980" s="313"/>
      <c r="E980" s="317"/>
      <c r="F980" s="282"/>
      <c r="G980" s="280"/>
      <c r="H980" s="283"/>
      <c r="I980" s="313"/>
      <c r="J980" s="304">
        <f>I980-D980</f>
        <v>0</v>
      </c>
      <c r="K980" s="283"/>
      <c r="M980">
        <f t="shared" si="182"/>
        <v>0</v>
      </c>
      <c r="N980" s="301"/>
      <c r="O980" s="301"/>
    </row>
    <row r="981" customFormat="1" hidden="1" spans="1:15">
      <c r="A981" s="322">
        <v>2150701</v>
      </c>
      <c r="B981" s="169" t="s">
        <v>706</v>
      </c>
      <c r="C981" s="241"/>
      <c r="D981" s="292">
        <v>0</v>
      </c>
      <c r="E981" s="241"/>
      <c r="F981" s="228"/>
      <c r="G981" s="229"/>
      <c r="H981" s="230"/>
      <c r="I981" s="286">
        <f t="shared" ref="I981:I985" si="183">M981+P981+Q981</f>
        <v>0</v>
      </c>
      <c r="J981" s="241"/>
      <c r="K981" s="230"/>
      <c r="M981">
        <f t="shared" si="182"/>
        <v>0</v>
      </c>
      <c r="N981" s="301"/>
      <c r="O981" s="301"/>
    </row>
    <row r="982" customFormat="1" hidden="1" spans="1:15">
      <c r="A982" s="322">
        <v>2150702</v>
      </c>
      <c r="B982" s="169" t="s">
        <v>707</v>
      </c>
      <c r="C982" s="241"/>
      <c r="D982" s="292">
        <v>0</v>
      </c>
      <c r="E982" s="241"/>
      <c r="F982" s="228"/>
      <c r="G982" s="229"/>
      <c r="H982" s="230"/>
      <c r="I982" s="286">
        <f t="shared" si="183"/>
        <v>0</v>
      </c>
      <c r="J982" s="241"/>
      <c r="K982" s="230"/>
      <c r="M982">
        <f t="shared" si="182"/>
        <v>0</v>
      </c>
      <c r="N982" s="301"/>
      <c r="O982" s="301"/>
    </row>
    <row r="983" customFormat="1" hidden="1" spans="1:15">
      <c r="A983" s="322">
        <v>2150703</v>
      </c>
      <c r="B983" s="169" t="s">
        <v>708</v>
      </c>
      <c r="C983" s="241"/>
      <c r="D983" s="292">
        <v>0</v>
      </c>
      <c r="E983" s="241"/>
      <c r="F983" s="228"/>
      <c r="G983" s="241"/>
      <c r="H983" s="230"/>
      <c r="I983" s="286">
        <f t="shared" si="183"/>
        <v>0</v>
      </c>
      <c r="J983" s="241"/>
      <c r="K983" s="230"/>
      <c r="M983">
        <f t="shared" si="182"/>
        <v>0</v>
      </c>
      <c r="N983" s="301"/>
      <c r="O983" s="301"/>
    </row>
    <row r="984" customFormat="1" hidden="1" spans="1:15">
      <c r="A984" s="322">
        <v>2150704</v>
      </c>
      <c r="B984" s="169" t="s">
        <v>885</v>
      </c>
      <c r="C984" s="241"/>
      <c r="D984" s="292">
        <v>0</v>
      </c>
      <c r="E984" s="241"/>
      <c r="F984" s="228"/>
      <c r="G984" s="241"/>
      <c r="H984" s="230"/>
      <c r="I984" s="286">
        <f t="shared" si="183"/>
        <v>0</v>
      </c>
      <c r="J984" s="241"/>
      <c r="K984" s="230"/>
      <c r="M984">
        <f t="shared" si="182"/>
        <v>0</v>
      </c>
      <c r="N984" s="301"/>
      <c r="O984" s="301"/>
    </row>
    <row r="985" customFormat="1" hidden="1" spans="1:15">
      <c r="A985" s="322">
        <v>2150799</v>
      </c>
      <c r="B985" s="169" t="s">
        <v>886</v>
      </c>
      <c r="C985" s="241"/>
      <c r="D985" s="292">
        <v>0</v>
      </c>
      <c r="E985" s="241"/>
      <c r="F985" s="228"/>
      <c r="G985" s="229"/>
      <c r="H985" s="230"/>
      <c r="I985" s="286">
        <f t="shared" si="183"/>
        <v>0</v>
      </c>
      <c r="J985" s="241"/>
      <c r="K985" s="230"/>
      <c r="M985">
        <f t="shared" si="182"/>
        <v>0</v>
      </c>
      <c r="N985" s="301"/>
      <c r="O985" s="301"/>
    </row>
    <row r="986" customFormat="1" hidden="1" spans="1:15">
      <c r="A986" s="318">
        <v>21508</v>
      </c>
      <c r="B986" s="307" t="s">
        <v>887</v>
      </c>
      <c r="C986" s="317">
        <f>SUM(C987:C992)</f>
        <v>65</v>
      </c>
      <c r="D986" s="313">
        <v>50</v>
      </c>
      <c r="E986" s="317">
        <f>SUM(E987:E992)</f>
        <v>50</v>
      </c>
      <c r="F986" s="282"/>
      <c r="G986" s="280">
        <f>E986-C986</f>
        <v>-15</v>
      </c>
      <c r="H986" s="283">
        <f>(E986/C986-1)*100</f>
        <v>-23.0769230769231</v>
      </c>
      <c r="I986" s="313">
        <f>SUM(I987:I992)</f>
        <v>0</v>
      </c>
      <c r="J986" s="304">
        <f>I986-D986</f>
        <v>-50</v>
      </c>
      <c r="K986" s="283"/>
      <c r="M986">
        <f t="shared" si="182"/>
        <v>0</v>
      </c>
      <c r="N986" s="301"/>
      <c r="O986" s="301"/>
    </row>
    <row r="987" customFormat="1" hidden="1" spans="1:15">
      <c r="A987" s="322">
        <v>2150801</v>
      </c>
      <c r="B987" s="169" t="s">
        <v>706</v>
      </c>
      <c r="C987" s="241"/>
      <c r="D987" s="286">
        <v>0</v>
      </c>
      <c r="E987" s="241"/>
      <c r="F987" s="228"/>
      <c r="G987" s="241"/>
      <c r="H987" s="230"/>
      <c r="I987" s="286">
        <f t="shared" ref="I987:I992" si="184">M987+P987+Q987</f>
        <v>0</v>
      </c>
      <c r="J987" s="241">
        <v>0</v>
      </c>
      <c r="K987" s="230">
        <v>0</v>
      </c>
      <c r="M987">
        <f t="shared" si="182"/>
        <v>0</v>
      </c>
      <c r="N987" s="301"/>
      <c r="O987" s="301"/>
    </row>
    <row r="988" customFormat="1" hidden="1" spans="1:15">
      <c r="A988" s="322">
        <v>2150802</v>
      </c>
      <c r="B988" s="169" t="s">
        <v>707</v>
      </c>
      <c r="C988" s="241"/>
      <c r="D988" s="286">
        <v>0</v>
      </c>
      <c r="E988" s="241"/>
      <c r="F988" s="228"/>
      <c r="G988" s="241"/>
      <c r="H988" s="230"/>
      <c r="I988" s="286">
        <f t="shared" si="184"/>
        <v>0</v>
      </c>
      <c r="J988" s="241">
        <v>0</v>
      </c>
      <c r="K988" s="230">
        <v>0</v>
      </c>
      <c r="M988">
        <f t="shared" si="182"/>
        <v>0</v>
      </c>
      <c r="N988" s="301"/>
      <c r="O988" s="301"/>
    </row>
    <row r="989" customFormat="1" hidden="1" spans="1:15">
      <c r="A989" s="322">
        <v>2150803</v>
      </c>
      <c r="B989" s="169" t="s">
        <v>708</v>
      </c>
      <c r="C989" s="241"/>
      <c r="D989" s="286">
        <v>0</v>
      </c>
      <c r="E989" s="241"/>
      <c r="F989" s="228"/>
      <c r="G989" s="241"/>
      <c r="H989" s="230"/>
      <c r="I989" s="286">
        <f t="shared" si="184"/>
        <v>0</v>
      </c>
      <c r="J989" s="241">
        <v>0</v>
      </c>
      <c r="K989" s="230">
        <v>0</v>
      </c>
      <c r="M989">
        <f t="shared" si="182"/>
        <v>0</v>
      </c>
      <c r="N989" s="301"/>
      <c r="O989" s="301"/>
    </row>
    <row r="990" customFormat="1" hidden="1" spans="1:15">
      <c r="A990" s="322">
        <v>2150804</v>
      </c>
      <c r="B990" s="169" t="s">
        <v>888</v>
      </c>
      <c r="C990" s="241"/>
      <c r="D990" s="286">
        <v>0</v>
      </c>
      <c r="E990" s="241"/>
      <c r="F990" s="228"/>
      <c r="G990" s="229"/>
      <c r="H990" s="230"/>
      <c r="I990" s="286">
        <f t="shared" si="184"/>
        <v>0</v>
      </c>
      <c r="J990" s="241">
        <v>0</v>
      </c>
      <c r="K990" s="230">
        <v>0</v>
      </c>
      <c r="M990">
        <f t="shared" si="182"/>
        <v>0</v>
      </c>
      <c r="N990" s="301"/>
      <c r="O990" s="301"/>
    </row>
    <row r="991" customFormat="1" hidden="1" spans="1:15">
      <c r="A991" s="322">
        <v>2150805</v>
      </c>
      <c r="B991" s="169" t="s">
        <v>889</v>
      </c>
      <c r="C991" s="241"/>
      <c r="D991" s="286">
        <v>0</v>
      </c>
      <c r="E991" s="241"/>
      <c r="F991" s="228"/>
      <c r="G991" s="229"/>
      <c r="H991" s="230"/>
      <c r="I991" s="286">
        <f t="shared" si="184"/>
        <v>0</v>
      </c>
      <c r="J991" s="241">
        <v>0</v>
      </c>
      <c r="K991" s="230">
        <v>0</v>
      </c>
      <c r="M991">
        <f t="shared" si="182"/>
        <v>0</v>
      </c>
      <c r="N991" s="301"/>
      <c r="O991" s="301"/>
    </row>
    <row r="992" customFormat="1" hidden="1" spans="1:15">
      <c r="A992" s="322">
        <v>2150899</v>
      </c>
      <c r="B992" s="169" t="s">
        <v>890</v>
      </c>
      <c r="C992" s="241">
        <v>65</v>
      </c>
      <c r="D992" s="292">
        <v>50</v>
      </c>
      <c r="E992" s="241">
        <v>50</v>
      </c>
      <c r="F992" s="228"/>
      <c r="G992" s="229"/>
      <c r="H992" s="230"/>
      <c r="I992" s="286">
        <f t="shared" si="184"/>
        <v>0</v>
      </c>
      <c r="J992" s="241"/>
      <c r="K992" s="230"/>
      <c r="M992">
        <f t="shared" si="182"/>
        <v>0</v>
      </c>
      <c r="N992" s="301"/>
      <c r="O992" s="301"/>
    </row>
    <row r="993" customFormat="1" hidden="1" spans="1:15">
      <c r="A993" s="318">
        <v>21599</v>
      </c>
      <c r="B993" s="307" t="s">
        <v>891</v>
      </c>
      <c r="C993" s="317">
        <f>SUM(C994:C998)</f>
        <v>5596</v>
      </c>
      <c r="D993" s="313">
        <v>4920</v>
      </c>
      <c r="E993" s="317">
        <f>SUM(E994:E998)</f>
        <v>2495</v>
      </c>
      <c r="F993" s="282">
        <f>E993/D993*100</f>
        <v>50.7113821138211</v>
      </c>
      <c r="G993" s="280">
        <f>E993-C993</f>
        <v>-3101</v>
      </c>
      <c r="H993" s="283">
        <f>(E993/C993-1)*100</f>
        <v>-55.4145818441744</v>
      </c>
      <c r="I993" s="313">
        <f>SUM(I994:I998)</f>
        <v>3280</v>
      </c>
      <c r="J993" s="304">
        <f>I993-D993</f>
        <v>-1640</v>
      </c>
      <c r="K993" s="283">
        <f>(I993/D993-1)*100</f>
        <v>-33.3333333333333</v>
      </c>
      <c r="M993">
        <f t="shared" si="182"/>
        <v>0</v>
      </c>
      <c r="N993" s="301"/>
      <c r="O993" s="301"/>
    </row>
    <row r="994" customFormat="1" hidden="1" spans="1:15">
      <c r="A994" s="322">
        <v>2159901</v>
      </c>
      <c r="B994" s="169" t="s">
        <v>892</v>
      </c>
      <c r="C994" s="241"/>
      <c r="D994" s="286">
        <v>0</v>
      </c>
      <c r="E994" s="241"/>
      <c r="F994" s="228"/>
      <c r="G994" s="241"/>
      <c r="H994" s="230"/>
      <c r="I994" s="286">
        <f t="shared" ref="I994:I998" si="185">M994+P994+Q994</f>
        <v>0</v>
      </c>
      <c r="J994" s="241"/>
      <c r="K994" s="230"/>
      <c r="M994">
        <f t="shared" si="182"/>
        <v>0</v>
      </c>
      <c r="N994" s="301"/>
      <c r="O994" s="301"/>
    </row>
    <row r="995" customFormat="1" hidden="1" spans="1:15">
      <c r="A995" s="322">
        <v>2159904</v>
      </c>
      <c r="B995" s="169" t="s">
        <v>893</v>
      </c>
      <c r="C995" s="241"/>
      <c r="D995" s="286">
        <v>0</v>
      </c>
      <c r="E995" s="241"/>
      <c r="F995" s="228"/>
      <c r="G995" s="229"/>
      <c r="H995" s="230"/>
      <c r="I995" s="286">
        <f t="shared" si="185"/>
        <v>0</v>
      </c>
      <c r="J995" s="241"/>
      <c r="K995" s="230"/>
      <c r="M995">
        <f t="shared" si="182"/>
        <v>0</v>
      </c>
      <c r="N995" s="301"/>
      <c r="O995" s="301"/>
    </row>
    <row r="996" customFormat="1" hidden="1" spans="1:15">
      <c r="A996" s="322">
        <v>2159905</v>
      </c>
      <c r="B996" s="169" t="s">
        <v>894</v>
      </c>
      <c r="C996" s="241"/>
      <c r="D996" s="286">
        <v>0</v>
      </c>
      <c r="E996" s="241"/>
      <c r="F996" s="228"/>
      <c r="G996" s="241"/>
      <c r="H996" s="230"/>
      <c r="I996" s="286">
        <f t="shared" si="185"/>
        <v>0</v>
      </c>
      <c r="J996" s="241"/>
      <c r="K996" s="230"/>
      <c r="M996">
        <f t="shared" si="182"/>
        <v>0</v>
      </c>
      <c r="N996" s="301"/>
      <c r="O996" s="301"/>
    </row>
    <row r="997" customFormat="1" hidden="1" spans="1:15">
      <c r="A997" s="322">
        <v>2159906</v>
      </c>
      <c r="B997" s="169" t="s">
        <v>895</v>
      </c>
      <c r="C997" s="241"/>
      <c r="D997" s="286">
        <v>0</v>
      </c>
      <c r="E997" s="241"/>
      <c r="F997" s="228"/>
      <c r="G997" s="241"/>
      <c r="H997" s="230"/>
      <c r="I997" s="286">
        <f t="shared" si="185"/>
        <v>0</v>
      </c>
      <c r="J997" s="241"/>
      <c r="K997" s="230"/>
      <c r="M997">
        <f t="shared" si="182"/>
        <v>0</v>
      </c>
      <c r="N997" s="301"/>
      <c r="O997" s="301"/>
    </row>
    <row r="998" customFormat="1" hidden="1" spans="1:17">
      <c r="A998" s="322">
        <v>2159999</v>
      </c>
      <c r="B998" s="169" t="s">
        <v>896</v>
      </c>
      <c r="C998" s="241">
        <v>5596</v>
      </c>
      <c r="D998" s="286">
        <v>4920</v>
      </c>
      <c r="E998" s="241">
        <v>2495</v>
      </c>
      <c r="F998" s="228"/>
      <c r="G998" s="229"/>
      <c r="H998" s="230"/>
      <c r="I998" s="286">
        <f t="shared" si="185"/>
        <v>3280</v>
      </c>
      <c r="J998" s="241"/>
      <c r="K998" s="230"/>
      <c r="M998">
        <f t="shared" si="182"/>
        <v>0</v>
      </c>
      <c r="N998" s="301"/>
      <c r="O998" s="301"/>
      <c r="Q998">
        <v>3280</v>
      </c>
    </row>
    <row r="999" s="208" customFormat="1" spans="1:15">
      <c r="A999" s="273">
        <v>216</v>
      </c>
      <c r="B999" s="274" t="s">
        <v>897</v>
      </c>
      <c r="C999" s="275">
        <f>C1000+C1010+C1016</f>
        <v>159</v>
      </c>
      <c r="D999" s="302">
        <v>113</v>
      </c>
      <c r="E999" s="275">
        <f>E1000+E1010+E1016</f>
        <v>145</v>
      </c>
      <c r="F999" s="276">
        <f>E999/D999*100</f>
        <v>128.318584070796</v>
      </c>
      <c r="G999" s="275">
        <f>E999-C999</f>
        <v>-14</v>
      </c>
      <c r="H999" s="277">
        <f>(E999/C999-1)*100</f>
        <v>-8.80503144654088</v>
      </c>
      <c r="I999" s="302">
        <f>I1000+I1010+I1016</f>
        <v>114</v>
      </c>
      <c r="J999" s="303">
        <f>I999-D999</f>
        <v>1</v>
      </c>
      <c r="K999" s="277">
        <f>(I999/D999-1)*100</f>
        <v>0.884955752212391</v>
      </c>
      <c r="M999" s="208">
        <f t="shared" si="182"/>
        <v>0</v>
      </c>
      <c r="N999" s="301"/>
      <c r="O999" s="301"/>
    </row>
    <row r="1000" customFormat="1" hidden="1" spans="1:15">
      <c r="A1000" s="318">
        <v>21602</v>
      </c>
      <c r="B1000" s="307" t="s">
        <v>898</v>
      </c>
      <c r="C1000" s="317">
        <f>SUM(C1001:C1009)</f>
        <v>159</v>
      </c>
      <c r="D1000" s="313">
        <v>113</v>
      </c>
      <c r="E1000" s="317">
        <f>SUM(E1001:E1009)</f>
        <v>145</v>
      </c>
      <c r="F1000" s="282">
        <f>E1000/D1000*100</f>
        <v>128.318584070796</v>
      </c>
      <c r="G1000" s="280">
        <f>E1000-C1000</f>
        <v>-14</v>
      </c>
      <c r="H1000" s="283">
        <f>(E1000/C1000-1)*100</f>
        <v>-8.80503144654088</v>
      </c>
      <c r="I1000" s="313">
        <f>SUM(I1001:I1009)</f>
        <v>114</v>
      </c>
      <c r="J1000" s="304">
        <f>I1000-D1000</f>
        <v>1</v>
      </c>
      <c r="K1000" s="283">
        <f>(I1000/D1000-1)*100</f>
        <v>0.884955752212391</v>
      </c>
      <c r="M1000">
        <f t="shared" si="182"/>
        <v>0</v>
      </c>
      <c r="N1000" s="301"/>
      <c r="O1000" s="301"/>
    </row>
    <row r="1001" s="208" customFormat="1" hidden="1" spans="1:15">
      <c r="A1001" s="319">
        <v>2160201</v>
      </c>
      <c r="B1001" s="288" t="s">
        <v>706</v>
      </c>
      <c r="C1001" s="241">
        <v>94</v>
      </c>
      <c r="D1001" s="286">
        <v>91</v>
      </c>
      <c r="E1001" s="241">
        <v>145</v>
      </c>
      <c r="F1001" s="228"/>
      <c r="G1001" s="229"/>
      <c r="H1001" s="230"/>
      <c r="I1001" s="286">
        <f t="shared" ref="I1001:I1009" si="186">M1001+P1001+Q1001</f>
        <v>114</v>
      </c>
      <c r="J1001" s="241"/>
      <c r="K1001" s="230"/>
      <c r="M1001" s="208">
        <f t="shared" si="182"/>
        <v>114</v>
      </c>
      <c r="N1001" s="301">
        <v>114</v>
      </c>
      <c r="O1001" s="301"/>
    </row>
    <row r="1002" s="208" customFormat="1" hidden="1" spans="1:15">
      <c r="A1002" s="319">
        <v>2160202</v>
      </c>
      <c r="B1002" s="288" t="s">
        <v>707</v>
      </c>
      <c r="C1002" s="241">
        <v>2</v>
      </c>
      <c r="D1002" s="286">
        <v>22</v>
      </c>
      <c r="E1002" s="241"/>
      <c r="F1002" s="228"/>
      <c r="G1002" s="229"/>
      <c r="H1002" s="230"/>
      <c r="I1002" s="286">
        <f t="shared" si="186"/>
        <v>0</v>
      </c>
      <c r="J1002" s="241"/>
      <c r="K1002" s="230"/>
      <c r="M1002" s="208">
        <f t="shared" si="182"/>
        <v>0</v>
      </c>
      <c r="N1002" s="301"/>
      <c r="O1002" s="301"/>
    </row>
    <row r="1003" s="208" customFormat="1" hidden="1" spans="1:15">
      <c r="A1003" s="319">
        <v>2160203</v>
      </c>
      <c r="B1003" s="288" t="s">
        <v>708</v>
      </c>
      <c r="C1003" s="241">
        <v>0</v>
      </c>
      <c r="D1003" s="286">
        <v>0</v>
      </c>
      <c r="E1003" s="241"/>
      <c r="F1003" s="228"/>
      <c r="G1003" s="241"/>
      <c r="H1003" s="230"/>
      <c r="I1003" s="286">
        <f t="shared" si="186"/>
        <v>0</v>
      </c>
      <c r="J1003" s="241"/>
      <c r="K1003" s="230"/>
      <c r="M1003" s="208">
        <f t="shared" si="182"/>
        <v>0</v>
      </c>
      <c r="N1003" s="301"/>
      <c r="O1003" s="301"/>
    </row>
    <row r="1004" s="208" customFormat="1" hidden="1" spans="1:15">
      <c r="A1004" s="319">
        <v>2160216</v>
      </c>
      <c r="B1004" s="288" t="s">
        <v>899</v>
      </c>
      <c r="C1004" s="241">
        <v>0</v>
      </c>
      <c r="D1004" s="286">
        <v>0</v>
      </c>
      <c r="E1004" s="241"/>
      <c r="F1004" s="228"/>
      <c r="G1004" s="241"/>
      <c r="H1004" s="230"/>
      <c r="I1004" s="286">
        <f t="shared" si="186"/>
        <v>0</v>
      </c>
      <c r="J1004" s="241"/>
      <c r="K1004" s="230"/>
      <c r="M1004" s="208">
        <f t="shared" si="182"/>
        <v>0</v>
      </c>
      <c r="N1004" s="301"/>
      <c r="O1004" s="301"/>
    </row>
    <row r="1005" s="208" customFormat="1" hidden="1" spans="1:15">
      <c r="A1005" s="319">
        <v>2160217</v>
      </c>
      <c r="B1005" s="288" t="s">
        <v>900</v>
      </c>
      <c r="C1005" s="241">
        <v>0</v>
      </c>
      <c r="D1005" s="286">
        <v>0</v>
      </c>
      <c r="E1005" s="241"/>
      <c r="F1005" s="228"/>
      <c r="G1005" s="241"/>
      <c r="H1005" s="230"/>
      <c r="I1005" s="286">
        <f t="shared" si="186"/>
        <v>0</v>
      </c>
      <c r="J1005" s="241"/>
      <c r="K1005" s="230"/>
      <c r="M1005" s="208">
        <f t="shared" si="182"/>
        <v>0</v>
      </c>
      <c r="N1005" s="301"/>
      <c r="O1005" s="301"/>
    </row>
    <row r="1006" s="208" customFormat="1" hidden="1" spans="1:15">
      <c r="A1006" s="319">
        <v>2160218</v>
      </c>
      <c r="B1006" s="288" t="s">
        <v>901</v>
      </c>
      <c r="C1006" s="241">
        <v>0</v>
      </c>
      <c r="D1006" s="286">
        <v>0</v>
      </c>
      <c r="E1006" s="241"/>
      <c r="F1006" s="228"/>
      <c r="G1006" s="241"/>
      <c r="H1006" s="230"/>
      <c r="I1006" s="286">
        <f t="shared" si="186"/>
        <v>0</v>
      </c>
      <c r="J1006" s="241"/>
      <c r="K1006" s="230"/>
      <c r="M1006" s="208">
        <f t="shared" si="182"/>
        <v>0</v>
      </c>
      <c r="N1006" s="301"/>
      <c r="O1006" s="301"/>
    </row>
    <row r="1007" s="208" customFormat="1" hidden="1" spans="1:15">
      <c r="A1007" s="319">
        <v>2160219</v>
      </c>
      <c r="B1007" s="288" t="s">
        <v>902</v>
      </c>
      <c r="C1007" s="241">
        <v>13</v>
      </c>
      <c r="D1007" s="286">
        <v>0</v>
      </c>
      <c r="E1007" s="241"/>
      <c r="F1007" s="228"/>
      <c r="G1007" s="229"/>
      <c r="H1007" s="230"/>
      <c r="I1007" s="286">
        <f t="shared" si="186"/>
        <v>0</v>
      </c>
      <c r="J1007" s="241"/>
      <c r="K1007" s="230"/>
      <c r="M1007" s="208">
        <f t="shared" si="182"/>
        <v>0</v>
      </c>
      <c r="N1007" s="301"/>
      <c r="O1007" s="301"/>
    </row>
    <row r="1008" s="208" customFormat="1" hidden="1" spans="1:15">
      <c r="A1008" s="319">
        <v>2160250</v>
      </c>
      <c r="B1008" s="288" t="s">
        <v>725</v>
      </c>
      <c r="C1008" s="241">
        <v>0</v>
      </c>
      <c r="D1008" s="286">
        <v>0</v>
      </c>
      <c r="E1008" s="241"/>
      <c r="F1008" s="228"/>
      <c r="G1008" s="229"/>
      <c r="H1008" s="230"/>
      <c r="I1008" s="286">
        <f t="shared" si="186"/>
        <v>0</v>
      </c>
      <c r="J1008" s="241"/>
      <c r="K1008" s="230"/>
      <c r="M1008" s="208">
        <f t="shared" si="182"/>
        <v>0</v>
      </c>
      <c r="N1008" s="301"/>
      <c r="O1008" s="301"/>
    </row>
    <row r="1009" s="208" customFormat="1" hidden="1" spans="1:15">
      <c r="A1009" s="319">
        <v>2160299</v>
      </c>
      <c r="B1009" s="288" t="s">
        <v>903</v>
      </c>
      <c r="C1009" s="241">
        <v>50</v>
      </c>
      <c r="D1009" s="286">
        <v>0</v>
      </c>
      <c r="E1009" s="241"/>
      <c r="F1009" s="228"/>
      <c r="G1009" s="229"/>
      <c r="H1009" s="230"/>
      <c r="I1009" s="286">
        <f t="shared" si="186"/>
        <v>0</v>
      </c>
      <c r="J1009" s="241"/>
      <c r="K1009" s="230"/>
      <c r="M1009" s="208">
        <f t="shared" si="182"/>
        <v>0</v>
      </c>
      <c r="N1009" s="301"/>
      <c r="O1009" s="301"/>
    </row>
    <row r="1010" customFormat="1" hidden="1" spans="1:15">
      <c r="A1010" s="318">
        <v>21606</v>
      </c>
      <c r="B1010" s="307" t="s">
        <v>904</v>
      </c>
      <c r="C1010" s="317"/>
      <c r="D1010" s="313"/>
      <c r="E1010" s="317"/>
      <c r="F1010" s="282"/>
      <c r="G1010" s="280"/>
      <c r="H1010" s="283"/>
      <c r="I1010" s="313"/>
      <c r="J1010" s="304">
        <f>I1010-D1010</f>
        <v>0</v>
      </c>
      <c r="K1010" s="283"/>
      <c r="M1010">
        <f t="shared" si="182"/>
        <v>0</v>
      </c>
      <c r="N1010" s="301"/>
      <c r="O1010" s="301"/>
    </row>
    <row r="1011" customFormat="1" hidden="1" spans="1:15">
      <c r="A1011" s="322">
        <v>2160601</v>
      </c>
      <c r="B1011" s="169" t="s">
        <v>706</v>
      </c>
      <c r="C1011" s="241"/>
      <c r="D1011" s="286">
        <v>0</v>
      </c>
      <c r="E1011" s="241"/>
      <c r="F1011" s="228"/>
      <c r="G1011" s="241"/>
      <c r="H1011" s="230"/>
      <c r="I1011" s="286">
        <f t="shared" ref="I1011:I1015" si="187">M1011+P1011+Q1011</f>
        <v>0</v>
      </c>
      <c r="J1011" s="241">
        <v>0</v>
      </c>
      <c r="K1011" s="230">
        <v>0</v>
      </c>
      <c r="M1011">
        <f t="shared" si="182"/>
        <v>0</v>
      </c>
      <c r="N1011" s="301"/>
      <c r="O1011" s="301"/>
    </row>
    <row r="1012" customFormat="1" hidden="1" spans="1:15">
      <c r="A1012" s="322">
        <v>2160602</v>
      </c>
      <c r="B1012" s="169" t="s">
        <v>707</v>
      </c>
      <c r="C1012" s="241"/>
      <c r="D1012" s="286">
        <v>0</v>
      </c>
      <c r="E1012" s="241"/>
      <c r="F1012" s="228"/>
      <c r="G1012" s="241"/>
      <c r="H1012" s="230"/>
      <c r="I1012" s="286">
        <f t="shared" si="187"/>
        <v>0</v>
      </c>
      <c r="J1012" s="241">
        <v>0</v>
      </c>
      <c r="K1012" s="230">
        <v>0</v>
      </c>
      <c r="M1012">
        <f t="shared" si="182"/>
        <v>0</v>
      </c>
      <c r="N1012" s="301"/>
      <c r="O1012" s="301"/>
    </row>
    <row r="1013" customFormat="1" hidden="1" spans="1:15">
      <c r="A1013" s="322">
        <v>2160603</v>
      </c>
      <c r="B1013" s="169" t="s">
        <v>708</v>
      </c>
      <c r="C1013" s="241"/>
      <c r="D1013" s="286">
        <v>0</v>
      </c>
      <c r="E1013" s="241"/>
      <c r="F1013" s="228"/>
      <c r="G1013" s="241"/>
      <c r="H1013" s="230"/>
      <c r="I1013" s="286">
        <f t="shared" si="187"/>
        <v>0</v>
      </c>
      <c r="J1013" s="241">
        <v>0</v>
      </c>
      <c r="K1013" s="230">
        <v>0</v>
      </c>
      <c r="M1013">
        <f t="shared" si="182"/>
        <v>0</v>
      </c>
      <c r="N1013" s="301"/>
      <c r="O1013" s="301"/>
    </row>
    <row r="1014" customFormat="1" hidden="1" spans="1:15">
      <c r="A1014" s="322">
        <v>2160607</v>
      </c>
      <c r="B1014" s="169" t="s">
        <v>905</v>
      </c>
      <c r="C1014" s="241"/>
      <c r="D1014" s="286">
        <v>0</v>
      </c>
      <c r="E1014" s="241"/>
      <c r="F1014" s="228"/>
      <c r="G1014" s="241"/>
      <c r="H1014" s="230"/>
      <c r="I1014" s="286">
        <f t="shared" si="187"/>
        <v>0</v>
      </c>
      <c r="J1014" s="241">
        <v>0</v>
      </c>
      <c r="K1014" s="230">
        <v>0</v>
      </c>
      <c r="M1014">
        <f t="shared" si="182"/>
        <v>0</v>
      </c>
      <c r="N1014" s="301"/>
      <c r="O1014" s="301"/>
    </row>
    <row r="1015" customFormat="1" hidden="1" spans="1:15">
      <c r="A1015" s="322">
        <v>2160699</v>
      </c>
      <c r="B1015" s="169" t="s">
        <v>906</v>
      </c>
      <c r="C1015" s="241"/>
      <c r="D1015" s="286">
        <v>0</v>
      </c>
      <c r="E1015" s="241"/>
      <c r="F1015" s="228"/>
      <c r="G1015" s="229"/>
      <c r="H1015" s="230"/>
      <c r="I1015" s="286">
        <f t="shared" si="187"/>
        <v>0</v>
      </c>
      <c r="J1015" s="241">
        <v>0</v>
      </c>
      <c r="K1015" s="230">
        <v>0</v>
      </c>
      <c r="M1015">
        <f t="shared" si="182"/>
        <v>0</v>
      </c>
      <c r="N1015" s="301"/>
      <c r="O1015" s="301"/>
    </row>
    <row r="1016" customFormat="1" hidden="1" spans="1:15">
      <c r="A1016" s="318">
        <v>21699</v>
      </c>
      <c r="B1016" s="307" t="s">
        <v>907</v>
      </c>
      <c r="C1016" s="317">
        <f>SUM(C1017:C1018)</f>
        <v>0</v>
      </c>
      <c r="D1016" s="313"/>
      <c r="E1016" s="317">
        <f>SUM(E1017:E1018)</f>
        <v>0</v>
      </c>
      <c r="F1016" s="282"/>
      <c r="G1016" s="280">
        <f t="shared" ref="G1016:G1024" si="188">E1016-C1016</f>
        <v>0</v>
      </c>
      <c r="H1016" s="283"/>
      <c r="I1016" s="313"/>
      <c r="J1016" s="304">
        <f t="shared" ref="J1016:J1024" si="189">I1016-D1016</f>
        <v>0</v>
      </c>
      <c r="K1016" s="283"/>
      <c r="M1016">
        <f t="shared" si="182"/>
        <v>0</v>
      </c>
      <c r="N1016" s="301"/>
      <c r="O1016" s="301"/>
    </row>
    <row r="1017" customFormat="1" hidden="1" spans="1:15">
      <c r="A1017" s="322">
        <v>2169901</v>
      </c>
      <c r="B1017" s="169" t="s">
        <v>908</v>
      </c>
      <c r="C1017" s="241"/>
      <c r="D1017" s="286">
        <v>0</v>
      </c>
      <c r="E1017" s="241"/>
      <c r="F1017" s="228"/>
      <c r="G1017" s="229"/>
      <c r="H1017" s="230"/>
      <c r="I1017" s="286">
        <f t="shared" ref="I1017:I1022" si="190">M1017+P1017+Q1017</f>
        <v>0</v>
      </c>
      <c r="J1017" s="241"/>
      <c r="K1017" s="230"/>
      <c r="M1017">
        <f t="shared" si="182"/>
        <v>0</v>
      </c>
      <c r="N1017" s="301"/>
      <c r="O1017" s="301"/>
    </row>
    <row r="1018" customFormat="1" hidden="1" spans="1:15">
      <c r="A1018" s="322">
        <v>2169999</v>
      </c>
      <c r="B1018" s="169" t="s">
        <v>909</v>
      </c>
      <c r="C1018" s="241"/>
      <c r="D1018" s="286">
        <v>0</v>
      </c>
      <c r="E1018" s="241"/>
      <c r="F1018" s="228"/>
      <c r="G1018" s="229"/>
      <c r="H1018" s="230"/>
      <c r="I1018" s="286">
        <f t="shared" si="190"/>
        <v>0</v>
      </c>
      <c r="J1018" s="241"/>
      <c r="K1018" s="230"/>
      <c r="M1018">
        <f t="shared" si="182"/>
        <v>0</v>
      </c>
      <c r="N1018" s="301"/>
      <c r="O1018" s="301"/>
    </row>
    <row r="1019" s="208" customFormat="1" spans="1:15">
      <c r="A1019" s="273">
        <v>217</v>
      </c>
      <c r="B1019" s="274" t="s">
        <v>910</v>
      </c>
      <c r="C1019" s="275">
        <f>SUM(C1020:C1022)</f>
        <v>1527</v>
      </c>
      <c r="D1019" s="302">
        <v>2007</v>
      </c>
      <c r="E1019" s="275">
        <f>SUM(E1020:E1022)</f>
        <v>2113</v>
      </c>
      <c r="F1019" s="323">
        <f t="shared" ref="F1019:F1026" si="191">E1019/D1019*100</f>
        <v>105.281514698555</v>
      </c>
      <c r="G1019" s="275">
        <f t="shared" si="188"/>
        <v>586</v>
      </c>
      <c r="H1019" s="277">
        <f t="shared" ref="H1019:H1024" si="192">(E1019/C1019-1)*100</f>
        <v>38.3759004584152</v>
      </c>
      <c r="I1019" s="302">
        <f>SUM(I1020+I1021+I1022)</f>
        <v>963</v>
      </c>
      <c r="J1019" s="303">
        <f t="shared" si="189"/>
        <v>-1044</v>
      </c>
      <c r="K1019" s="277">
        <f t="shared" ref="K1019:K1024" si="193">(I1019/D1019-1)*100</f>
        <v>-52.0179372197309</v>
      </c>
      <c r="M1019" s="208">
        <f t="shared" si="182"/>
        <v>0</v>
      </c>
      <c r="N1019" s="301"/>
      <c r="O1019" s="301"/>
    </row>
    <row r="1020" customFormat="1" hidden="1" spans="1:15">
      <c r="A1020" s="318">
        <v>21701</v>
      </c>
      <c r="B1020" s="307" t="s">
        <v>911</v>
      </c>
      <c r="C1020" s="304"/>
      <c r="D1020" s="313">
        <v>0</v>
      </c>
      <c r="E1020" s="304"/>
      <c r="F1020" s="282"/>
      <c r="G1020" s="280">
        <f t="shared" si="188"/>
        <v>0</v>
      </c>
      <c r="H1020" s="283"/>
      <c r="I1020" s="313">
        <f t="shared" si="190"/>
        <v>0</v>
      </c>
      <c r="J1020" s="304">
        <f t="shared" si="189"/>
        <v>0</v>
      </c>
      <c r="K1020" s="283"/>
      <c r="M1020">
        <f t="shared" si="182"/>
        <v>0</v>
      </c>
      <c r="N1020" s="301"/>
      <c r="O1020" s="301"/>
    </row>
    <row r="1021" customFormat="1" hidden="1" spans="1:17">
      <c r="A1021" s="318">
        <v>21703</v>
      </c>
      <c r="B1021" s="307" t="s">
        <v>912</v>
      </c>
      <c r="C1021" s="304">
        <v>1527</v>
      </c>
      <c r="D1021" s="313">
        <v>2007</v>
      </c>
      <c r="E1021" s="304">
        <v>2113</v>
      </c>
      <c r="F1021" s="282">
        <f t="shared" si="191"/>
        <v>105.281514698555</v>
      </c>
      <c r="G1021" s="280">
        <f t="shared" si="188"/>
        <v>586</v>
      </c>
      <c r="H1021" s="283">
        <f t="shared" si="192"/>
        <v>38.3759004584152</v>
      </c>
      <c r="I1021" s="313">
        <f t="shared" si="190"/>
        <v>963</v>
      </c>
      <c r="J1021" s="304">
        <f t="shared" si="189"/>
        <v>-1044</v>
      </c>
      <c r="K1021" s="283">
        <f t="shared" si="193"/>
        <v>-52.0179372197309</v>
      </c>
      <c r="M1021">
        <f t="shared" si="182"/>
        <v>0</v>
      </c>
      <c r="N1021" s="301"/>
      <c r="O1021" s="301"/>
      <c r="Q1021">
        <v>963</v>
      </c>
    </row>
    <row r="1022" customFormat="1" hidden="1" spans="1:15">
      <c r="A1022" s="318">
        <v>21799</v>
      </c>
      <c r="B1022" s="307" t="s">
        <v>913</v>
      </c>
      <c r="C1022" s="304"/>
      <c r="D1022" s="313">
        <v>0</v>
      </c>
      <c r="E1022" s="304"/>
      <c r="F1022" s="282"/>
      <c r="G1022" s="280">
        <f t="shared" si="188"/>
        <v>0</v>
      </c>
      <c r="H1022" s="283"/>
      <c r="I1022" s="313">
        <f t="shared" si="190"/>
        <v>0</v>
      </c>
      <c r="J1022" s="304">
        <f t="shared" si="189"/>
        <v>0</v>
      </c>
      <c r="K1022" s="283"/>
      <c r="M1022">
        <f t="shared" si="182"/>
        <v>0</v>
      </c>
      <c r="N1022" s="301"/>
      <c r="O1022" s="301"/>
    </row>
    <row r="1023" s="208" customFormat="1" spans="1:15">
      <c r="A1023" s="273">
        <v>220</v>
      </c>
      <c r="B1023" s="274" t="s">
        <v>914</v>
      </c>
      <c r="C1023" s="275">
        <f>C1024+C1041+C1056</f>
        <v>6151</v>
      </c>
      <c r="D1023" s="302">
        <v>2770</v>
      </c>
      <c r="E1023" s="275">
        <f>E1024+E1041+E1056</f>
        <v>9794</v>
      </c>
      <c r="F1023" s="276">
        <f t="shared" si="191"/>
        <v>353.574007220217</v>
      </c>
      <c r="G1023" s="275">
        <f t="shared" si="188"/>
        <v>3643</v>
      </c>
      <c r="H1023" s="277">
        <f t="shared" si="192"/>
        <v>59.2261420907169</v>
      </c>
      <c r="I1023" s="302">
        <f>I1024+I1041+I1056</f>
        <v>2055</v>
      </c>
      <c r="J1023" s="303">
        <f t="shared" si="189"/>
        <v>-715</v>
      </c>
      <c r="K1023" s="277">
        <f t="shared" si="193"/>
        <v>-25.812274368231</v>
      </c>
      <c r="M1023" s="208">
        <f t="shared" si="182"/>
        <v>0</v>
      </c>
      <c r="N1023" s="301"/>
      <c r="O1023" s="301"/>
    </row>
    <row r="1024" customFormat="1" hidden="1" spans="1:15">
      <c r="A1024" s="318">
        <v>22001</v>
      </c>
      <c r="B1024" s="307" t="s">
        <v>915</v>
      </c>
      <c r="C1024" s="317">
        <f>SUM(C1025:C1040)</f>
        <v>6070</v>
      </c>
      <c r="D1024" s="313">
        <v>2711</v>
      </c>
      <c r="E1024" s="317">
        <f>SUM(E1025:E1040)</f>
        <v>9722</v>
      </c>
      <c r="F1024" s="282">
        <f t="shared" si="191"/>
        <v>358.61305791221</v>
      </c>
      <c r="G1024" s="280">
        <f t="shared" si="188"/>
        <v>3652</v>
      </c>
      <c r="H1024" s="283">
        <f t="shared" si="192"/>
        <v>60.164744645799</v>
      </c>
      <c r="I1024" s="313">
        <f>SUM(I1025:I1040)</f>
        <v>2019</v>
      </c>
      <c r="J1024" s="304">
        <f t="shared" si="189"/>
        <v>-692</v>
      </c>
      <c r="K1024" s="283">
        <f t="shared" si="193"/>
        <v>-25.5256362965695</v>
      </c>
      <c r="M1024">
        <f t="shared" si="182"/>
        <v>0</v>
      </c>
      <c r="N1024" s="301"/>
      <c r="O1024" s="301"/>
    </row>
    <row r="1025" s="208" customFormat="1" hidden="1" spans="1:15">
      <c r="A1025" s="319">
        <v>2200101</v>
      </c>
      <c r="B1025" s="288" t="s">
        <v>706</v>
      </c>
      <c r="C1025" s="241">
        <v>464</v>
      </c>
      <c r="D1025" s="286">
        <v>366</v>
      </c>
      <c r="E1025" s="241">
        <v>1144</v>
      </c>
      <c r="F1025" s="228">
        <f t="shared" si="191"/>
        <v>312.568306010929</v>
      </c>
      <c r="G1025" s="229"/>
      <c r="H1025" s="230"/>
      <c r="I1025" s="286">
        <f t="shared" ref="I1025:I1040" si="194">M1025+P1025+Q1025</f>
        <v>400</v>
      </c>
      <c r="J1025" s="241"/>
      <c r="K1025" s="230"/>
      <c r="M1025" s="208">
        <f t="shared" si="182"/>
        <v>400</v>
      </c>
      <c r="N1025" s="301">
        <v>400</v>
      </c>
      <c r="O1025" s="301"/>
    </row>
    <row r="1026" s="208" customFormat="1" hidden="1" spans="1:15">
      <c r="A1026" s="319">
        <v>2200102</v>
      </c>
      <c r="B1026" s="288" t="s">
        <v>707</v>
      </c>
      <c r="C1026" s="241">
        <v>60</v>
      </c>
      <c r="D1026" s="286">
        <v>230</v>
      </c>
      <c r="E1026" s="241">
        <v>586</v>
      </c>
      <c r="F1026" s="228">
        <f t="shared" si="191"/>
        <v>254.782608695652</v>
      </c>
      <c r="G1026" s="241"/>
      <c r="H1026" s="230"/>
      <c r="I1026" s="286">
        <f t="shared" si="194"/>
        <v>0</v>
      </c>
      <c r="J1026" s="241"/>
      <c r="K1026" s="230"/>
      <c r="M1026" s="208">
        <f t="shared" si="182"/>
        <v>0</v>
      </c>
      <c r="N1026" s="301"/>
      <c r="O1026" s="301"/>
    </row>
    <row r="1027" s="208" customFormat="1" hidden="1" spans="1:15">
      <c r="A1027" s="319">
        <v>2200103</v>
      </c>
      <c r="B1027" s="288" t="s">
        <v>708</v>
      </c>
      <c r="C1027" s="241">
        <v>0</v>
      </c>
      <c r="D1027" s="286">
        <v>0</v>
      </c>
      <c r="E1027" s="241">
        <v>0</v>
      </c>
      <c r="F1027" s="228"/>
      <c r="G1027" s="241"/>
      <c r="H1027" s="230"/>
      <c r="I1027" s="286">
        <f t="shared" si="194"/>
        <v>0</v>
      </c>
      <c r="J1027" s="241"/>
      <c r="K1027" s="230"/>
      <c r="M1027" s="208">
        <f t="shared" si="182"/>
        <v>0</v>
      </c>
      <c r="N1027" s="301"/>
      <c r="O1027" s="301"/>
    </row>
    <row r="1028" s="208" customFormat="1" hidden="1" spans="1:17">
      <c r="A1028" s="319">
        <v>2200104</v>
      </c>
      <c r="B1028" s="288" t="s">
        <v>916</v>
      </c>
      <c r="C1028" s="241">
        <v>150</v>
      </c>
      <c r="D1028" s="286">
        <v>110</v>
      </c>
      <c r="E1028" s="241">
        <v>368</v>
      </c>
      <c r="F1028" s="228"/>
      <c r="G1028" s="241"/>
      <c r="H1028" s="230"/>
      <c r="I1028" s="286">
        <f t="shared" si="194"/>
        <v>170</v>
      </c>
      <c r="J1028" s="241"/>
      <c r="K1028" s="230"/>
      <c r="M1028" s="208">
        <f t="shared" si="182"/>
        <v>0</v>
      </c>
      <c r="N1028" s="301"/>
      <c r="O1028" s="301"/>
      <c r="Q1028" s="208">
        <v>170</v>
      </c>
    </row>
    <row r="1029" s="208" customFormat="1" hidden="1" spans="1:17">
      <c r="A1029" s="319">
        <v>2200106</v>
      </c>
      <c r="B1029" s="288" t="s">
        <v>917</v>
      </c>
      <c r="C1029" s="241">
        <v>1048</v>
      </c>
      <c r="D1029" s="286">
        <v>1653</v>
      </c>
      <c r="E1029" s="241">
        <v>730</v>
      </c>
      <c r="F1029" s="228">
        <f>E1029/D1029*100</f>
        <v>44.162129461585</v>
      </c>
      <c r="G1029" s="229"/>
      <c r="H1029" s="230"/>
      <c r="I1029" s="286">
        <f t="shared" si="194"/>
        <v>1045</v>
      </c>
      <c r="J1029" s="241"/>
      <c r="K1029" s="230"/>
      <c r="M1029" s="208">
        <f t="shared" si="182"/>
        <v>202</v>
      </c>
      <c r="N1029" s="301">
        <v>202</v>
      </c>
      <c r="O1029" s="301"/>
      <c r="P1029" s="208">
        <v>777</v>
      </c>
      <c r="Q1029" s="208">
        <v>66</v>
      </c>
    </row>
    <row r="1030" s="208" customFormat="1" hidden="1" spans="1:15">
      <c r="A1030" s="319">
        <v>2200107</v>
      </c>
      <c r="B1030" s="288" t="s">
        <v>918</v>
      </c>
      <c r="C1030" s="241"/>
      <c r="D1030" s="286">
        <v>0</v>
      </c>
      <c r="E1030" s="241">
        <v>0</v>
      </c>
      <c r="F1030" s="228"/>
      <c r="G1030" s="241"/>
      <c r="H1030" s="230"/>
      <c r="I1030" s="286">
        <f t="shared" si="194"/>
        <v>0</v>
      </c>
      <c r="J1030" s="241"/>
      <c r="K1030" s="230"/>
      <c r="M1030" s="208">
        <f t="shared" si="182"/>
        <v>0</v>
      </c>
      <c r="N1030" s="301"/>
      <c r="O1030" s="301"/>
    </row>
    <row r="1031" s="208" customFormat="1" hidden="1" spans="1:15">
      <c r="A1031" s="319">
        <v>2200108</v>
      </c>
      <c r="B1031" s="288" t="s">
        <v>919</v>
      </c>
      <c r="C1031" s="241">
        <v>14</v>
      </c>
      <c r="D1031" s="286">
        <v>0</v>
      </c>
      <c r="E1031" s="241">
        <v>0</v>
      </c>
      <c r="F1031" s="228"/>
      <c r="G1031" s="241"/>
      <c r="H1031" s="230"/>
      <c r="I1031" s="286">
        <f t="shared" si="194"/>
        <v>0</v>
      </c>
      <c r="J1031" s="241"/>
      <c r="K1031" s="230"/>
      <c r="M1031" s="208">
        <f t="shared" si="182"/>
        <v>0</v>
      </c>
      <c r="N1031" s="301"/>
      <c r="O1031" s="301"/>
    </row>
    <row r="1032" s="208" customFormat="1" hidden="1" spans="1:15">
      <c r="A1032" s="319">
        <v>2200109</v>
      </c>
      <c r="B1032" s="288" t="s">
        <v>920</v>
      </c>
      <c r="C1032" s="241">
        <v>162</v>
      </c>
      <c r="D1032" s="286">
        <v>205</v>
      </c>
      <c r="E1032" s="241">
        <v>199</v>
      </c>
      <c r="F1032" s="228"/>
      <c r="G1032" s="241"/>
      <c r="H1032" s="230"/>
      <c r="I1032" s="286">
        <f t="shared" si="194"/>
        <v>251</v>
      </c>
      <c r="J1032" s="241"/>
      <c r="K1032" s="230"/>
      <c r="M1032" s="208">
        <f t="shared" si="182"/>
        <v>251</v>
      </c>
      <c r="N1032" s="301">
        <v>251</v>
      </c>
      <c r="O1032" s="301"/>
    </row>
    <row r="1033" s="208" customFormat="1" hidden="1" spans="1:15">
      <c r="A1033" s="319">
        <v>2200112</v>
      </c>
      <c r="B1033" s="288" t="s">
        <v>921</v>
      </c>
      <c r="C1033" s="241">
        <v>125</v>
      </c>
      <c r="D1033" s="286">
        <v>120</v>
      </c>
      <c r="E1033" s="241">
        <v>748</v>
      </c>
      <c r="F1033" s="228">
        <f>E1033/D1033*100</f>
        <v>623.333333333333</v>
      </c>
      <c r="G1033" s="241"/>
      <c r="H1033" s="230"/>
      <c r="I1033" s="286">
        <f t="shared" si="194"/>
        <v>125</v>
      </c>
      <c r="J1033" s="241"/>
      <c r="K1033" s="230"/>
      <c r="M1033" s="208">
        <f t="shared" si="182"/>
        <v>125</v>
      </c>
      <c r="N1033" s="301">
        <v>125</v>
      </c>
      <c r="O1033" s="301"/>
    </row>
    <row r="1034" s="208" customFormat="1" hidden="1" spans="1:15">
      <c r="A1034" s="319">
        <v>2200113</v>
      </c>
      <c r="B1034" s="288" t="s">
        <v>922</v>
      </c>
      <c r="C1034" s="241">
        <v>0</v>
      </c>
      <c r="D1034" s="286">
        <v>0</v>
      </c>
      <c r="E1034" s="241"/>
      <c r="F1034" s="228"/>
      <c r="G1034" s="241"/>
      <c r="H1034" s="230"/>
      <c r="I1034" s="286">
        <f t="shared" si="194"/>
        <v>0</v>
      </c>
      <c r="J1034" s="241"/>
      <c r="K1034" s="230"/>
      <c r="M1034" s="208">
        <f t="shared" si="182"/>
        <v>0</v>
      </c>
      <c r="N1034" s="301"/>
      <c r="O1034" s="301"/>
    </row>
    <row r="1035" s="208" customFormat="1" hidden="1" spans="1:15">
      <c r="A1035" s="319">
        <v>2200114</v>
      </c>
      <c r="B1035" s="288" t="s">
        <v>923</v>
      </c>
      <c r="C1035" s="241">
        <v>25</v>
      </c>
      <c r="D1035" s="286">
        <v>0</v>
      </c>
      <c r="E1035" s="241"/>
      <c r="F1035" s="228"/>
      <c r="G1035" s="241"/>
      <c r="H1035" s="230"/>
      <c r="I1035" s="286">
        <f t="shared" si="194"/>
        <v>0</v>
      </c>
      <c r="J1035" s="241"/>
      <c r="K1035" s="230"/>
      <c r="M1035" s="208">
        <f t="shared" si="182"/>
        <v>0</v>
      </c>
      <c r="N1035" s="301"/>
      <c r="O1035" s="301"/>
    </row>
    <row r="1036" s="208" customFormat="1" hidden="1" spans="1:15">
      <c r="A1036" s="319">
        <v>2200115</v>
      </c>
      <c r="B1036" s="288" t="s">
        <v>924</v>
      </c>
      <c r="C1036" s="241"/>
      <c r="D1036" s="286">
        <v>0</v>
      </c>
      <c r="E1036" s="241"/>
      <c r="F1036" s="228"/>
      <c r="G1036" s="241"/>
      <c r="H1036" s="230"/>
      <c r="I1036" s="286">
        <f t="shared" si="194"/>
        <v>0</v>
      </c>
      <c r="J1036" s="241"/>
      <c r="K1036" s="230"/>
      <c r="M1036" s="208">
        <f t="shared" si="182"/>
        <v>0</v>
      </c>
      <c r="N1036" s="301"/>
      <c r="O1036" s="301"/>
    </row>
    <row r="1037" s="208" customFormat="1" hidden="1" spans="1:15">
      <c r="A1037" s="319">
        <v>2200116</v>
      </c>
      <c r="B1037" s="288" t="s">
        <v>925</v>
      </c>
      <c r="C1037" s="241"/>
      <c r="D1037" s="286">
        <v>0</v>
      </c>
      <c r="E1037" s="241"/>
      <c r="F1037" s="228"/>
      <c r="G1037" s="241"/>
      <c r="H1037" s="230"/>
      <c r="I1037" s="286">
        <f t="shared" si="194"/>
        <v>0</v>
      </c>
      <c r="J1037" s="241"/>
      <c r="K1037" s="230"/>
      <c r="M1037" s="208">
        <f t="shared" si="182"/>
        <v>0</v>
      </c>
      <c r="N1037" s="301"/>
      <c r="O1037" s="301"/>
    </row>
    <row r="1038" s="208" customFormat="1" hidden="1" spans="1:15">
      <c r="A1038" s="319">
        <v>2200119</v>
      </c>
      <c r="B1038" s="288" t="s">
        <v>926</v>
      </c>
      <c r="C1038" s="241"/>
      <c r="D1038" s="286">
        <v>0</v>
      </c>
      <c r="E1038" s="241"/>
      <c r="F1038" s="228"/>
      <c r="G1038" s="241"/>
      <c r="H1038" s="230"/>
      <c r="I1038" s="286">
        <f t="shared" si="194"/>
        <v>0</v>
      </c>
      <c r="J1038" s="241"/>
      <c r="K1038" s="230"/>
      <c r="M1038" s="208">
        <f t="shared" si="182"/>
        <v>0</v>
      </c>
      <c r="N1038" s="301"/>
      <c r="O1038" s="301"/>
    </row>
    <row r="1039" s="208" customFormat="1" hidden="1" spans="1:15">
      <c r="A1039" s="319">
        <v>2200150</v>
      </c>
      <c r="B1039" s="288" t="s">
        <v>725</v>
      </c>
      <c r="C1039" s="241">
        <v>22</v>
      </c>
      <c r="D1039" s="286">
        <v>27</v>
      </c>
      <c r="E1039" s="241">
        <v>27</v>
      </c>
      <c r="F1039" s="228">
        <f>E1039/D1039*100</f>
        <v>100</v>
      </c>
      <c r="G1039" s="229"/>
      <c r="H1039" s="230"/>
      <c r="I1039" s="286">
        <f t="shared" si="194"/>
        <v>28</v>
      </c>
      <c r="J1039" s="241"/>
      <c r="K1039" s="230"/>
      <c r="M1039" s="208">
        <f t="shared" si="182"/>
        <v>28</v>
      </c>
      <c r="N1039" s="301">
        <v>28</v>
      </c>
      <c r="O1039" s="301"/>
    </row>
    <row r="1040" s="208" customFormat="1" hidden="1" spans="1:15">
      <c r="A1040" s="319">
        <v>2200199</v>
      </c>
      <c r="B1040" s="288" t="s">
        <v>927</v>
      </c>
      <c r="C1040" s="241">
        <v>4000</v>
      </c>
      <c r="D1040" s="286">
        <v>0</v>
      </c>
      <c r="E1040" s="241">
        <v>5920</v>
      </c>
      <c r="F1040" s="228"/>
      <c r="G1040" s="229"/>
      <c r="H1040" s="230"/>
      <c r="I1040" s="286">
        <f t="shared" si="194"/>
        <v>0</v>
      </c>
      <c r="J1040" s="241"/>
      <c r="K1040" s="230"/>
      <c r="M1040" s="208">
        <f t="shared" si="182"/>
        <v>0</v>
      </c>
      <c r="N1040" s="301"/>
      <c r="O1040" s="301"/>
    </row>
    <row r="1041" customFormat="1" hidden="1" spans="1:15">
      <c r="A1041" s="318">
        <v>22005</v>
      </c>
      <c r="B1041" s="307" t="s">
        <v>928</v>
      </c>
      <c r="C1041" s="317">
        <f>SUM(C1042:C1055)</f>
        <v>81</v>
      </c>
      <c r="D1041" s="313">
        <v>59</v>
      </c>
      <c r="E1041" s="317">
        <f>SUM(E1042:E1055)</f>
        <v>72</v>
      </c>
      <c r="F1041" s="282">
        <f>E1041/D1041*100</f>
        <v>122.033898305085</v>
      </c>
      <c r="G1041" s="280">
        <f>E1041-C1041</f>
        <v>-9</v>
      </c>
      <c r="H1041" s="283">
        <f>(E1041/C1041-1)*100</f>
        <v>-11.1111111111111</v>
      </c>
      <c r="I1041" s="313">
        <f>SUM(I1042:I1055)</f>
        <v>36</v>
      </c>
      <c r="J1041" s="304">
        <f>I1041-D1041</f>
        <v>-23</v>
      </c>
      <c r="K1041" s="283">
        <f>(I1041/D1041-1)*100</f>
        <v>-38.9830508474576</v>
      </c>
      <c r="M1041">
        <f t="shared" si="182"/>
        <v>0</v>
      </c>
      <c r="N1041" s="301"/>
      <c r="O1041" s="301"/>
    </row>
    <row r="1042" s="208" customFormat="1" hidden="1" spans="1:15">
      <c r="A1042" s="319">
        <v>2200501</v>
      </c>
      <c r="B1042" s="288" t="s">
        <v>706</v>
      </c>
      <c r="C1042" s="241">
        <v>3</v>
      </c>
      <c r="D1042" s="316">
        <v>0</v>
      </c>
      <c r="E1042" s="241"/>
      <c r="F1042" s="228"/>
      <c r="G1042" s="229"/>
      <c r="H1042" s="230"/>
      <c r="I1042" s="286">
        <f t="shared" ref="I1042:I1055" si="195">M1042+P1042+Q1042</f>
        <v>36</v>
      </c>
      <c r="J1042" s="241">
        <v>0</v>
      </c>
      <c r="K1042" s="230">
        <v>0</v>
      </c>
      <c r="M1042" s="208">
        <f t="shared" si="182"/>
        <v>36</v>
      </c>
      <c r="N1042" s="301">
        <v>36</v>
      </c>
      <c r="O1042" s="301"/>
    </row>
    <row r="1043" s="208" customFormat="1" hidden="1" spans="1:15">
      <c r="A1043" s="319">
        <v>2200502</v>
      </c>
      <c r="B1043" s="288" t="s">
        <v>707</v>
      </c>
      <c r="C1043" s="241">
        <v>69</v>
      </c>
      <c r="D1043" s="316">
        <v>59</v>
      </c>
      <c r="E1043" s="241">
        <v>72</v>
      </c>
      <c r="F1043" s="228"/>
      <c r="G1043" s="229"/>
      <c r="H1043" s="230"/>
      <c r="I1043" s="286">
        <f t="shared" si="195"/>
        <v>0</v>
      </c>
      <c r="J1043" s="241">
        <v>0</v>
      </c>
      <c r="K1043" s="230">
        <v>0</v>
      </c>
      <c r="M1043" s="208">
        <f t="shared" ref="M1043:M1106" si="196">N1043+O1043</f>
        <v>0</v>
      </c>
      <c r="N1043" s="301"/>
      <c r="O1043" s="301"/>
    </row>
    <row r="1044" s="208" customFormat="1" hidden="1" spans="1:15">
      <c r="A1044" s="319">
        <v>2200503</v>
      </c>
      <c r="B1044" s="288" t="s">
        <v>708</v>
      </c>
      <c r="C1044" s="241">
        <v>0</v>
      </c>
      <c r="D1044" s="316">
        <v>0</v>
      </c>
      <c r="E1044" s="241"/>
      <c r="F1044" s="228"/>
      <c r="G1044" s="229"/>
      <c r="H1044" s="230"/>
      <c r="I1044" s="286">
        <f t="shared" si="195"/>
        <v>0</v>
      </c>
      <c r="J1044" s="241">
        <v>0</v>
      </c>
      <c r="K1044" s="230">
        <v>0</v>
      </c>
      <c r="M1044" s="208">
        <f t="shared" si="196"/>
        <v>0</v>
      </c>
      <c r="N1044" s="301"/>
      <c r="O1044" s="301"/>
    </row>
    <row r="1045" s="208" customFormat="1" hidden="1" spans="1:15">
      <c r="A1045" s="319">
        <v>2200504</v>
      </c>
      <c r="B1045" s="288" t="s">
        <v>929</v>
      </c>
      <c r="C1045" s="241">
        <v>5</v>
      </c>
      <c r="D1045" s="316">
        <v>0</v>
      </c>
      <c r="E1045" s="241"/>
      <c r="F1045" s="228"/>
      <c r="G1045" s="229"/>
      <c r="H1045" s="230"/>
      <c r="I1045" s="286">
        <f t="shared" si="195"/>
        <v>0</v>
      </c>
      <c r="J1045" s="241">
        <v>0</v>
      </c>
      <c r="K1045" s="230">
        <v>0</v>
      </c>
      <c r="M1045" s="208">
        <f t="shared" si="196"/>
        <v>0</v>
      </c>
      <c r="N1045" s="301"/>
      <c r="O1045" s="301"/>
    </row>
    <row r="1046" s="208" customFormat="1" hidden="1" spans="1:15">
      <c r="A1046" s="319">
        <v>2200506</v>
      </c>
      <c r="B1046" s="288" t="s">
        <v>930</v>
      </c>
      <c r="C1046" s="241"/>
      <c r="D1046" s="316">
        <v>0</v>
      </c>
      <c r="E1046" s="241"/>
      <c r="F1046" s="228"/>
      <c r="G1046" s="229"/>
      <c r="H1046" s="230"/>
      <c r="I1046" s="286">
        <f t="shared" si="195"/>
        <v>0</v>
      </c>
      <c r="J1046" s="241">
        <v>0</v>
      </c>
      <c r="K1046" s="230">
        <v>0</v>
      </c>
      <c r="M1046" s="208">
        <f t="shared" si="196"/>
        <v>0</v>
      </c>
      <c r="N1046" s="301"/>
      <c r="O1046" s="301"/>
    </row>
    <row r="1047" s="208" customFormat="1" hidden="1" spans="1:15">
      <c r="A1047" s="319">
        <v>2200507</v>
      </c>
      <c r="B1047" s="288" t="s">
        <v>931</v>
      </c>
      <c r="C1047" s="241"/>
      <c r="D1047" s="316">
        <v>0</v>
      </c>
      <c r="E1047" s="241"/>
      <c r="F1047" s="228"/>
      <c r="G1047" s="229"/>
      <c r="H1047" s="230"/>
      <c r="I1047" s="286">
        <f t="shared" si="195"/>
        <v>0</v>
      </c>
      <c r="J1047" s="241"/>
      <c r="K1047" s="230"/>
      <c r="M1047" s="208">
        <f t="shared" si="196"/>
        <v>0</v>
      </c>
      <c r="N1047" s="301"/>
      <c r="O1047" s="301"/>
    </row>
    <row r="1048" s="208" customFormat="1" hidden="1" spans="1:15">
      <c r="A1048" s="319">
        <v>2200508</v>
      </c>
      <c r="B1048" s="288" t="s">
        <v>932</v>
      </c>
      <c r="C1048" s="241"/>
      <c r="D1048" s="292">
        <v>0</v>
      </c>
      <c r="E1048" s="241"/>
      <c r="F1048" s="228"/>
      <c r="G1048" s="229"/>
      <c r="H1048" s="230"/>
      <c r="I1048" s="286">
        <f t="shared" si="195"/>
        <v>0</v>
      </c>
      <c r="J1048" s="241"/>
      <c r="K1048" s="230"/>
      <c r="M1048" s="208">
        <f t="shared" si="196"/>
        <v>0</v>
      </c>
      <c r="N1048" s="301"/>
      <c r="O1048" s="301"/>
    </row>
    <row r="1049" s="208" customFormat="1" hidden="1" spans="1:15">
      <c r="A1049" s="319">
        <v>2200509</v>
      </c>
      <c r="B1049" s="288" t="s">
        <v>933</v>
      </c>
      <c r="C1049" s="241"/>
      <c r="D1049" s="292">
        <v>0</v>
      </c>
      <c r="E1049" s="241"/>
      <c r="F1049" s="228"/>
      <c r="G1049" s="229"/>
      <c r="H1049" s="230"/>
      <c r="I1049" s="286">
        <f t="shared" si="195"/>
        <v>0</v>
      </c>
      <c r="J1049" s="241"/>
      <c r="K1049" s="230"/>
      <c r="M1049" s="208">
        <f t="shared" si="196"/>
        <v>0</v>
      </c>
      <c r="N1049" s="301"/>
      <c r="O1049" s="301"/>
    </row>
    <row r="1050" customFormat="1" hidden="1" spans="1:15">
      <c r="A1050" s="319">
        <v>2200510</v>
      </c>
      <c r="B1050" s="169" t="s">
        <v>934</v>
      </c>
      <c r="C1050" s="241"/>
      <c r="D1050" s="292">
        <v>0</v>
      </c>
      <c r="E1050" s="241"/>
      <c r="F1050" s="228"/>
      <c r="G1050" s="229"/>
      <c r="H1050" s="230"/>
      <c r="I1050" s="286">
        <f t="shared" si="195"/>
        <v>0</v>
      </c>
      <c r="J1050" s="241"/>
      <c r="K1050" s="230"/>
      <c r="M1050">
        <f t="shared" si="196"/>
        <v>0</v>
      </c>
      <c r="N1050" s="301"/>
      <c r="O1050" s="301"/>
    </row>
    <row r="1051" customFormat="1" hidden="1" spans="1:15">
      <c r="A1051" s="319">
        <v>2200511</v>
      </c>
      <c r="B1051" s="169" t="s">
        <v>935</v>
      </c>
      <c r="C1051" s="241"/>
      <c r="D1051" s="292">
        <v>0</v>
      </c>
      <c r="E1051" s="241"/>
      <c r="F1051" s="228"/>
      <c r="G1051" s="229"/>
      <c r="H1051" s="230"/>
      <c r="I1051" s="286">
        <f t="shared" si="195"/>
        <v>0</v>
      </c>
      <c r="J1051" s="241"/>
      <c r="K1051" s="230"/>
      <c r="M1051">
        <f t="shared" si="196"/>
        <v>0</v>
      </c>
      <c r="N1051" s="301"/>
      <c r="O1051" s="301"/>
    </row>
    <row r="1052" customFormat="1" hidden="1" spans="1:15">
      <c r="A1052" s="319">
        <v>2200512</v>
      </c>
      <c r="B1052" s="169" t="s">
        <v>936</v>
      </c>
      <c r="C1052" s="241"/>
      <c r="D1052" s="292">
        <v>0</v>
      </c>
      <c r="E1052" s="241"/>
      <c r="F1052" s="228"/>
      <c r="G1052" s="229"/>
      <c r="H1052" s="230"/>
      <c r="I1052" s="286">
        <f t="shared" si="195"/>
        <v>0</v>
      </c>
      <c r="J1052" s="241"/>
      <c r="K1052" s="230"/>
      <c r="M1052">
        <f t="shared" si="196"/>
        <v>0</v>
      </c>
      <c r="N1052" s="301"/>
      <c r="O1052" s="301"/>
    </row>
    <row r="1053" customFormat="1" hidden="1" spans="1:15">
      <c r="A1053" s="319">
        <v>2200513</v>
      </c>
      <c r="B1053" s="169" t="s">
        <v>937</v>
      </c>
      <c r="C1053" s="241"/>
      <c r="D1053" s="292">
        <v>0</v>
      </c>
      <c r="E1053" s="241"/>
      <c r="F1053" s="228"/>
      <c r="G1053" s="229"/>
      <c r="H1053" s="230"/>
      <c r="I1053" s="286">
        <f t="shared" si="195"/>
        <v>0</v>
      </c>
      <c r="J1053" s="241">
        <v>0</v>
      </c>
      <c r="K1053" s="230">
        <v>0</v>
      </c>
      <c r="M1053">
        <f t="shared" si="196"/>
        <v>0</v>
      </c>
      <c r="N1053" s="301"/>
      <c r="O1053" s="301"/>
    </row>
    <row r="1054" customFormat="1" hidden="1" spans="1:15">
      <c r="A1054" s="319">
        <v>2200514</v>
      </c>
      <c r="B1054" s="169" t="s">
        <v>938</v>
      </c>
      <c r="C1054" s="241"/>
      <c r="D1054" s="292">
        <v>0</v>
      </c>
      <c r="E1054" s="241"/>
      <c r="F1054" s="228"/>
      <c r="G1054" s="229"/>
      <c r="H1054" s="230"/>
      <c r="I1054" s="286">
        <f t="shared" si="195"/>
        <v>0</v>
      </c>
      <c r="J1054" s="241">
        <v>0</v>
      </c>
      <c r="K1054" s="230">
        <v>0</v>
      </c>
      <c r="M1054">
        <f t="shared" si="196"/>
        <v>0</v>
      </c>
      <c r="N1054" s="301"/>
      <c r="O1054" s="301"/>
    </row>
    <row r="1055" customFormat="1" hidden="1" spans="1:15">
      <c r="A1055" s="319">
        <v>2200599</v>
      </c>
      <c r="B1055" s="169" t="s">
        <v>939</v>
      </c>
      <c r="C1055" s="241">
        <v>4</v>
      </c>
      <c r="D1055" s="292">
        <v>0</v>
      </c>
      <c r="E1055" s="241"/>
      <c r="F1055" s="228"/>
      <c r="G1055" s="229"/>
      <c r="H1055" s="230"/>
      <c r="I1055" s="286">
        <f t="shared" si="195"/>
        <v>0</v>
      </c>
      <c r="J1055" s="241">
        <v>0</v>
      </c>
      <c r="K1055" s="230">
        <v>0</v>
      </c>
      <c r="M1055">
        <f t="shared" si="196"/>
        <v>0</v>
      </c>
      <c r="N1055" s="301"/>
      <c r="O1055" s="301"/>
    </row>
    <row r="1056" customFormat="1" hidden="1" spans="1:15">
      <c r="A1056" s="318">
        <v>22099</v>
      </c>
      <c r="B1056" s="307" t="s">
        <v>940</v>
      </c>
      <c r="C1056" s="304"/>
      <c r="D1056" s="313"/>
      <c r="E1056" s="304"/>
      <c r="F1056" s="282"/>
      <c r="G1056" s="280">
        <f t="shared" ref="G1056:G1058" si="197">E1056-C1056</f>
        <v>0</v>
      </c>
      <c r="H1056" s="283"/>
      <c r="I1056" s="313"/>
      <c r="J1056" s="304">
        <f t="shared" ref="J1056:J1058" si="198">I1056-D1056</f>
        <v>0</v>
      </c>
      <c r="K1056" s="283"/>
      <c r="M1056">
        <f t="shared" si="196"/>
        <v>0</v>
      </c>
      <c r="N1056" s="301"/>
      <c r="O1056" s="301"/>
    </row>
    <row r="1057" s="208" customFormat="1" spans="1:15">
      <c r="A1057" s="273">
        <v>221</v>
      </c>
      <c r="B1057" s="274" t="s">
        <v>941</v>
      </c>
      <c r="C1057" s="275">
        <f>C1058+C1070+C1074</f>
        <v>16069</v>
      </c>
      <c r="D1057" s="302">
        <v>12463</v>
      </c>
      <c r="E1057" s="275">
        <f>E1058+E1070+E1074</f>
        <v>13329</v>
      </c>
      <c r="F1057" s="276">
        <f>E1057/D1057*100</f>
        <v>106.948567760571</v>
      </c>
      <c r="G1057" s="275">
        <f t="shared" si="197"/>
        <v>-2740</v>
      </c>
      <c r="H1057" s="277">
        <f>(E1057/C1057-1)*100</f>
        <v>-17.0514655547949</v>
      </c>
      <c r="I1057" s="302">
        <f>I1058+I1070+I1074</f>
        <v>12298</v>
      </c>
      <c r="J1057" s="303">
        <f t="shared" si="198"/>
        <v>-165</v>
      </c>
      <c r="K1057" s="277">
        <f>(I1057/D1057-1)*100</f>
        <v>-1.32391879964695</v>
      </c>
      <c r="M1057" s="208">
        <f t="shared" si="196"/>
        <v>0</v>
      </c>
      <c r="N1057" s="301"/>
      <c r="O1057" s="301"/>
    </row>
    <row r="1058" customFormat="1" hidden="1" spans="1:15">
      <c r="A1058" s="318">
        <v>22101</v>
      </c>
      <c r="B1058" s="307" t="s">
        <v>942</v>
      </c>
      <c r="C1058" s="317">
        <f>SUM(C1059:C1069)</f>
        <v>9456</v>
      </c>
      <c r="D1058" s="313">
        <v>4075</v>
      </c>
      <c r="E1058" s="317">
        <f>SUM(E1059:E1069)</f>
        <v>5550</v>
      </c>
      <c r="F1058" s="282">
        <f>E1058/D1058*100</f>
        <v>136.196319018405</v>
      </c>
      <c r="G1058" s="280">
        <f t="shared" si="197"/>
        <v>-3906</v>
      </c>
      <c r="H1058" s="283">
        <f>(E1058/C1058-1)*100</f>
        <v>-41.3071065989848</v>
      </c>
      <c r="I1058" s="313">
        <f>SUM(I1059:I1069)</f>
        <v>3247</v>
      </c>
      <c r="J1058" s="304">
        <f t="shared" si="198"/>
        <v>-828</v>
      </c>
      <c r="K1058" s="283">
        <f>(I1058/D1058-1)*100</f>
        <v>-20.319018404908</v>
      </c>
      <c r="M1058">
        <f t="shared" si="196"/>
        <v>0</v>
      </c>
      <c r="N1058" s="301"/>
      <c r="O1058" s="301"/>
    </row>
    <row r="1059" s="208" customFormat="1" hidden="1" spans="1:15">
      <c r="A1059" s="319">
        <v>2210101</v>
      </c>
      <c r="B1059" s="288" t="s">
        <v>943</v>
      </c>
      <c r="C1059" s="241"/>
      <c r="D1059" s="316">
        <v>0</v>
      </c>
      <c r="E1059" s="241"/>
      <c r="F1059" s="228"/>
      <c r="G1059" s="229"/>
      <c r="H1059" s="230"/>
      <c r="I1059" s="286">
        <f t="shared" ref="I1059:I1066" si="199">M1059+P1059+Q1059</f>
        <v>0</v>
      </c>
      <c r="J1059" s="241"/>
      <c r="K1059" s="230">
        <v>0</v>
      </c>
      <c r="M1059" s="208">
        <f t="shared" si="196"/>
        <v>0</v>
      </c>
      <c r="N1059" s="301"/>
      <c r="O1059" s="301"/>
    </row>
    <row r="1060" s="208" customFormat="1" hidden="1" spans="1:15">
      <c r="A1060" s="319">
        <v>2210102</v>
      </c>
      <c r="B1060" s="288" t="s">
        <v>944</v>
      </c>
      <c r="C1060" s="241"/>
      <c r="D1060" s="316">
        <v>0</v>
      </c>
      <c r="E1060" s="241"/>
      <c r="F1060" s="228"/>
      <c r="G1060" s="229"/>
      <c r="H1060" s="230"/>
      <c r="I1060" s="286">
        <f t="shared" si="199"/>
        <v>0</v>
      </c>
      <c r="J1060" s="241"/>
      <c r="K1060" s="230">
        <v>0</v>
      </c>
      <c r="M1060" s="208">
        <f t="shared" si="196"/>
        <v>0</v>
      </c>
      <c r="N1060" s="301"/>
      <c r="O1060" s="301"/>
    </row>
    <row r="1061" s="208" customFormat="1" hidden="1" spans="1:17">
      <c r="A1061" s="319">
        <v>2210103</v>
      </c>
      <c r="B1061" s="288" t="s">
        <v>945</v>
      </c>
      <c r="C1061" s="241">
        <v>1556</v>
      </c>
      <c r="D1061" s="316">
        <v>1959</v>
      </c>
      <c r="E1061" s="241">
        <v>1900</v>
      </c>
      <c r="F1061" s="228"/>
      <c r="G1061" s="229"/>
      <c r="H1061" s="230"/>
      <c r="I1061" s="286">
        <f t="shared" si="199"/>
        <v>230</v>
      </c>
      <c r="J1061" s="241"/>
      <c r="K1061" s="230">
        <v>0</v>
      </c>
      <c r="M1061" s="208">
        <f t="shared" si="196"/>
        <v>0</v>
      </c>
      <c r="N1061" s="301"/>
      <c r="O1061" s="301"/>
      <c r="P1061" s="208">
        <v>28</v>
      </c>
      <c r="Q1061" s="208">
        <v>202</v>
      </c>
    </row>
    <row r="1062" s="208" customFormat="1" hidden="1" spans="1:15">
      <c r="A1062" s="319">
        <v>2210104</v>
      </c>
      <c r="B1062" s="288" t="s">
        <v>946</v>
      </c>
      <c r="C1062" s="241">
        <v>0</v>
      </c>
      <c r="D1062" s="316">
        <v>0</v>
      </c>
      <c r="E1062" s="241">
        <v>0</v>
      </c>
      <c r="F1062" s="228"/>
      <c r="G1062" s="229"/>
      <c r="H1062" s="230"/>
      <c r="I1062" s="286">
        <f t="shared" si="199"/>
        <v>0</v>
      </c>
      <c r="J1062" s="241"/>
      <c r="K1062" s="230">
        <v>0</v>
      </c>
      <c r="M1062" s="208">
        <f t="shared" si="196"/>
        <v>0</v>
      </c>
      <c r="N1062" s="301"/>
      <c r="O1062" s="301"/>
    </row>
    <row r="1063" s="208" customFormat="1" hidden="1" spans="1:16">
      <c r="A1063" s="319">
        <v>2210105</v>
      </c>
      <c r="B1063" s="288" t="s">
        <v>947</v>
      </c>
      <c r="C1063" s="241">
        <v>493</v>
      </c>
      <c r="D1063" s="316">
        <v>144</v>
      </c>
      <c r="E1063" s="241">
        <v>228</v>
      </c>
      <c r="F1063" s="228"/>
      <c r="G1063" s="229"/>
      <c r="H1063" s="230"/>
      <c r="I1063" s="286">
        <f t="shared" si="199"/>
        <v>124</v>
      </c>
      <c r="J1063" s="241"/>
      <c r="K1063" s="230">
        <v>0</v>
      </c>
      <c r="M1063" s="208">
        <f t="shared" si="196"/>
        <v>0</v>
      </c>
      <c r="N1063" s="301"/>
      <c r="O1063" s="301"/>
      <c r="P1063" s="208">
        <v>124</v>
      </c>
    </row>
    <row r="1064" s="208" customFormat="1" hidden="1" spans="1:15">
      <c r="A1064" s="319">
        <v>2210106</v>
      </c>
      <c r="B1064" s="288" t="s">
        <v>948</v>
      </c>
      <c r="C1064" s="241">
        <v>31</v>
      </c>
      <c r="D1064" s="316">
        <v>0</v>
      </c>
      <c r="E1064" s="241">
        <v>0</v>
      </c>
      <c r="F1064" s="228"/>
      <c r="G1064" s="229"/>
      <c r="H1064" s="230"/>
      <c r="I1064" s="286">
        <f t="shared" si="199"/>
        <v>0</v>
      </c>
      <c r="J1064" s="241"/>
      <c r="K1064" s="230"/>
      <c r="M1064" s="208">
        <f t="shared" si="196"/>
        <v>0</v>
      </c>
      <c r="N1064" s="301"/>
      <c r="O1064" s="301"/>
    </row>
    <row r="1065" s="208" customFormat="1" hidden="1" spans="1:17">
      <c r="A1065" s="319">
        <v>2210107</v>
      </c>
      <c r="B1065" s="288" t="s">
        <v>949</v>
      </c>
      <c r="C1065" s="241">
        <v>15</v>
      </c>
      <c r="D1065" s="292">
        <v>28</v>
      </c>
      <c r="E1065" s="241">
        <v>24</v>
      </c>
      <c r="F1065" s="228"/>
      <c r="G1065" s="229"/>
      <c r="H1065" s="230"/>
      <c r="I1065" s="286">
        <f t="shared" si="199"/>
        <v>26</v>
      </c>
      <c r="J1065" s="241">
        <v>0</v>
      </c>
      <c r="K1065" s="230">
        <v>0</v>
      </c>
      <c r="M1065" s="208">
        <f t="shared" si="196"/>
        <v>0</v>
      </c>
      <c r="N1065" s="301"/>
      <c r="O1065" s="301"/>
      <c r="P1065" s="208">
        <v>23</v>
      </c>
      <c r="Q1065" s="208">
        <v>3</v>
      </c>
    </row>
    <row r="1066" s="208" customFormat="1" hidden="1" spans="1:17">
      <c r="A1066" s="319">
        <v>2210108</v>
      </c>
      <c r="B1066" s="288" t="s">
        <v>950</v>
      </c>
      <c r="C1066" s="241">
        <v>3796</v>
      </c>
      <c r="D1066" s="292">
        <v>1458</v>
      </c>
      <c r="E1066" s="241">
        <v>559</v>
      </c>
      <c r="F1066" s="228"/>
      <c r="G1066" s="229"/>
      <c r="H1066" s="230"/>
      <c r="I1066" s="286">
        <f t="shared" si="199"/>
        <v>2703</v>
      </c>
      <c r="J1066" s="241"/>
      <c r="K1066" s="230"/>
      <c r="M1066" s="208">
        <f t="shared" si="196"/>
        <v>0</v>
      </c>
      <c r="N1066" s="301"/>
      <c r="O1066" s="301"/>
      <c r="P1066" s="208">
        <v>586</v>
      </c>
      <c r="Q1066" s="208">
        <v>2117</v>
      </c>
    </row>
    <row r="1067" s="208" customFormat="1" hidden="1" spans="1:15">
      <c r="A1067" s="319">
        <v>2210109</v>
      </c>
      <c r="B1067" s="288" t="s">
        <v>951</v>
      </c>
      <c r="C1067" s="241"/>
      <c r="D1067" s="292"/>
      <c r="E1067" s="241">
        <v>0</v>
      </c>
      <c r="F1067" s="228"/>
      <c r="G1067" s="229"/>
      <c r="H1067" s="230"/>
      <c r="I1067" s="286"/>
      <c r="J1067" s="241"/>
      <c r="K1067" s="230"/>
      <c r="M1067" s="208">
        <f t="shared" si="196"/>
        <v>0</v>
      </c>
      <c r="N1067" s="301"/>
      <c r="O1067" s="301"/>
    </row>
    <row r="1068" s="208" customFormat="1" hidden="1" spans="1:17">
      <c r="A1068" s="319">
        <v>2210110</v>
      </c>
      <c r="B1068" s="288" t="s">
        <v>952</v>
      </c>
      <c r="C1068" s="241"/>
      <c r="D1068" s="292">
        <v>241</v>
      </c>
      <c r="E1068" s="241">
        <v>59</v>
      </c>
      <c r="F1068" s="228"/>
      <c r="G1068" s="229"/>
      <c r="H1068" s="230"/>
      <c r="I1068" s="286">
        <f t="shared" ref="I1068:I1073" si="200">M1068+P1068+Q1068</f>
        <v>164</v>
      </c>
      <c r="J1068" s="241"/>
      <c r="K1068" s="230"/>
      <c r="M1068" s="208">
        <f t="shared" si="196"/>
        <v>0</v>
      </c>
      <c r="N1068" s="301"/>
      <c r="O1068" s="301"/>
      <c r="Q1068" s="208">
        <v>164</v>
      </c>
    </row>
    <row r="1069" s="208" customFormat="1" hidden="1" spans="1:15">
      <c r="A1069" s="319">
        <v>2210199</v>
      </c>
      <c r="B1069" s="288" t="s">
        <v>953</v>
      </c>
      <c r="C1069" s="241">
        <v>3565</v>
      </c>
      <c r="D1069" s="316">
        <v>245</v>
      </c>
      <c r="E1069" s="241">
        <v>2780</v>
      </c>
      <c r="F1069" s="228"/>
      <c r="G1069" s="229"/>
      <c r="H1069" s="230"/>
      <c r="I1069" s="286">
        <f t="shared" si="200"/>
        <v>0</v>
      </c>
      <c r="J1069" s="241">
        <v>0</v>
      </c>
      <c r="K1069" s="230">
        <v>0</v>
      </c>
      <c r="M1069" s="208">
        <f t="shared" si="196"/>
        <v>0</v>
      </c>
      <c r="N1069" s="301"/>
      <c r="O1069" s="301"/>
    </row>
    <row r="1070" customFormat="1" hidden="1" spans="1:15">
      <c r="A1070" s="318">
        <v>22102</v>
      </c>
      <c r="B1070" s="307" t="s">
        <v>954</v>
      </c>
      <c r="C1070" s="317">
        <f>SUM(C1071:C1073)</f>
        <v>6379</v>
      </c>
      <c r="D1070" s="313">
        <v>8139</v>
      </c>
      <c r="E1070" s="317">
        <f>SUM(E1071:E1073)</f>
        <v>7545</v>
      </c>
      <c r="F1070" s="282">
        <f>E1070/D1070*100</f>
        <v>92.7018061186878</v>
      </c>
      <c r="G1070" s="280">
        <f>E1070-C1070</f>
        <v>1166</v>
      </c>
      <c r="H1070" s="283">
        <f>(E1070/C1070-1)*100</f>
        <v>18.278727073209</v>
      </c>
      <c r="I1070" s="313">
        <f>SUM(I1071:I1073)</f>
        <v>8867</v>
      </c>
      <c r="J1070" s="304">
        <f>I1070-D1070</f>
        <v>728</v>
      </c>
      <c r="K1070" s="283">
        <f>(I1070/D1070-1)*100</f>
        <v>8.94458778719745</v>
      </c>
      <c r="M1070">
        <f t="shared" si="196"/>
        <v>0</v>
      </c>
      <c r="N1070" s="301"/>
      <c r="O1070" s="301"/>
    </row>
    <row r="1071" s="208" customFormat="1" hidden="1" spans="1:15">
      <c r="A1071" s="319">
        <v>2210201</v>
      </c>
      <c r="B1071" s="288" t="s">
        <v>955</v>
      </c>
      <c r="C1071" s="241">
        <v>6379</v>
      </c>
      <c r="D1071" s="292">
        <v>8139</v>
      </c>
      <c r="E1071" s="241">
        <v>7545</v>
      </c>
      <c r="F1071" s="228"/>
      <c r="G1071" s="229"/>
      <c r="H1071" s="230"/>
      <c r="I1071" s="286">
        <f t="shared" si="200"/>
        <v>8867</v>
      </c>
      <c r="J1071" s="241"/>
      <c r="K1071" s="230"/>
      <c r="M1071" s="208">
        <f t="shared" si="196"/>
        <v>8867</v>
      </c>
      <c r="N1071" s="301">
        <v>8867</v>
      </c>
      <c r="O1071" s="301"/>
    </row>
    <row r="1072" customFormat="1" hidden="1" spans="1:15">
      <c r="A1072" s="319">
        <v>2210202</v>
      </c>
      <c r="B1072" s="169" t="s">
        <v>956</v>
      </c>
      <c r="C1072" s="241"/>
      <c r="D1072" s="292">
        <v>0</v>
      </c>
      <c r="E1072" s="241"/>
      <c r="F1072" s="228"/>
      <c r="G1072" s="229"/>
      <c r="H1072" s="230"/>
      <c r="I1072" s="286">
        <f t="shared" si="200"/>
        <v>0</v>
      </c>
      <c r="J1072" s="241"/>
      <c r="K1072" s="230"/>
      <c r="M1072">
        <f t="shared" si="196"/>
        <v>0</v>
      </c>
      <c r="N1072" s="301"/>
      <c r="O1072" s="301"/>
    </row>
    <row r="1073" customFormat="1" hidden="1" spans="1:15">
      <c r="A1073" s="319">
        <v>2210203</v>
      </c>
      <c r="B1073" s="169" t="s">
        <v>957</v>
      </c>
      <c r="C1073" s="241"/>
      <c r="D1073" s="292">
        <v>0</v>
      </c>
      <c r="E1073" s="241"/>
      <c r="F1073" s="228"/>
      <c r="G1073" s="229"/>
      <c r="H1073" s="230"/>
      <c r="I1073" s="286">
        <f t="shared" si="200"/>
        <v>0</v>
      </c>
      <c r="J1073" s="241"/>
      <c r="K1073" s="230"/>
      <c r="M1073">
        <f t="shared" si="196"/>
        <v>0</v>
      </c>
      <c r="N1073" s="301"/>
      <c r="O1073" s="301"/>
    </row>
    <row r="1074" customFormat="1" hidden="1" spans="1:15">
      <c r="A1074" s="318">
        <v>22103</v>
      </c>
      <c r="B1074" s="307" t="s">
        <v>958</v>
      </c>
      <c r="C1074" s="317">
        <f>SUM(C1075:C1077)</f>
        <v>234</v>
      </c>
      <c r="D1074" s="313">
        <v>249</v>
      </c>
      <c r="E1074" s="317">
        <f>SUM(E1075:E1077)</f>
        <v>234</v>
      </c>
      <c r="F1074" s="282">
        <f t="shared" ref="F1074:F1079" si="201">E1074/D1074*100</f>
        <v>93.9759036144578</v>
      </c>
      <c r="G1074" s="280">
        <f t="shared" ref="G1074:G1079" si="202">E1074-C1074</f>
        <v>0</v>
      </c>
      <c r="H1074" s="283">
        <f t="shared" ref="H1074:H1079" si="203">(E1074/C1074-1)*100</f>
        <v>0</v>
      </c>
      <c r="I1074" s="313">
        <f>SUM(I1075:I1077)</f>
        <v>184</v>
      </c>
      <c r="J1074" s="304">
        <f t="shared" ref="J1074:J1079" si="204">I1074-D1074</f>
        <v>-65</v>
      </c>
      <c r="K1074" s="283">
        <f t="shared" ref="K1074:K1079" si="205">(I1074/D1074-1)*100</f>
        <v>-26.1044176706827</v>
      </c>
      <c r="M1074">
        <f t="shared" si="196"/>
        <v>0</v>
      </c>
      <c r="N1074" s="301"/>
      <c r="O1074" s="301"/>
    </row>
    <row r="1075" customFormat="1" hidden="1" spans="1:15">
      <c r="A1075" s="322">
        <v>2210301</v>
      </c>
      <c r="B1075" s="169" t="s">
        <v>959</v>
      </c>
      <c r="C1075" s="241"/>
      <c r="D1075" s="292">
        <v>0</v>
      </c>
      <c r="E1075" s="241"/>
      <c r="F1075" s="228"/>
      <c r="G1075" s="229"/>
      <c r="H1075" s="230"/>
      <c r="I1075" s="286">
        <f t="shared" ref="I1075:I1077" si="206">M1075+P1075+Q1075</f>
        <v>0</v>
      </c>
      <c r="J1075" s="241"/>
      <c r="K1075" s="230"/>
      <c r="M1075">
        <f t="shared" si="196"/>
        <v>0</v>
      </c>
      <c r="N1075" s="301"/>
      <c r="O1075" s="301"/>
    </row>
    <row r="1076" customFormat="1" hidden="1" spans="1:15">
      <c r="A1076" s="322">
        <v>2210302</v>
      </c>
      <c r="B1076" s="169" t="s">
        <v>960</v>
      </c>
      <c r="C1076" s="241"/>
      <c r="D1076" s="292">
        <v>0</v>
      </c>
      <c r="E1076" s="241">
        <v>1</v>
      </c>
      <c r="F1076" s="228"/>
      <c r="G1076" s="229"/>
      <c r="H1076" s="230"/>
      <c r="I1076" s="286">
        <f t="shared" si="206"/>
        <v>0</v>
      </c>
      <c r="J1076" s="241"/>
      <c r="K1076" s="230"/>
      <c r="M1076">
        <f t="shared" si="196"/>
        <v>0</v>
      </c>
      <c r="N1076" s="301"/>
      <c r="O1076" s="301"/>
    </row>
    <row r="1077" customFormat="1" hidden="1" spans="1:15">
      <c r="A1077" s="322">
        <v>2210399</v>
      </c>
      <c r="B1077" s="169" t="s">
        <v>961</v>
      </c>
      <c r="C1077" s="241">
        <v>234</v>
      </c>
      <c r="D1077" s="292">
        <v>249</v>
      </c>
      <c r="E1077" s="241">
        <v>233</v>
      </c>
      <c r="F1077" s="228"/>
      <c r="G1077" s="241"/>
      <c r="H1077" s="230"/>
      <c r="I1077" s="286">
        <f t="shared" si="206"/>
        <v>184</v>
      </c>
      <c r="J1077" s="241"/>
      <c r="K1077" s="230"/>
      <c r="M1077">
        <f t="shared" si="196"/>
        <v>184</v>
      </c>
      <c r="N1077" s="301">
        <v>184</v>
      </c>
      <c r="O1077" s="301"/>
    </row>
    <row r="1078" s="208" customFormat="1" spans="1:15">
      <c r="A1078" s="273">
        <v>222</v>
      </c>
      <c r="B1078" s="274" t="s">
        <v>962</v>
      </c>
      <c r="C1078" s="275">
        <f>C1079+C1094+C1101+C1107</f>
        <v>37</v>
      </c>
      <c r="D1078" s="275">
        <f t="shared" ref="D1078:I1078" si="207">D1079+D1094+D1101+D1107</f>
        <v>332</v>
      </c>
      <c r="E1078" s="275">
        <f t="shared" si="207"/>
        <v>137</v>
      </c>
      <c r="F1078" s="276">
        <f t="shared" si="201"/>
        <v>41.2650602409639</v>
      </c>
      <c r="G1078" s="275">
        <f t="shared" si="202"/>
        <v>100</v>
      </c>
      <c r="H1078" s="277">
        <f t="shared" si="203"/>
        <v>270.27027027027</v>
      </c>
      <c r="I1078" s="302">
        <f t="shared" si="207"/>
        <v>196</v>
      </c>
      <c r="J1078" s="303">
        <f t="shared" si="204"/>
        <v>-136</v>
      </c>
      <c r="K1078" s="277">
        <f t="shared" si="205"/>
        <v>-40.9638554216867</v>
      </c>
      <c r="M1078" s="208">
        <f t="shared" si="196"/>
        <v>0</v>
      </c>
      <c r="N1078" s="301"/>
      <c r="O1078" s="301"/>
    </row>
    <row r="1079" customFormat="1" hidden="1" spans="1:15">
      <c r="A1079" s="318">
        <v>22201</v>
      </c>
      <c r="B1079" s="307" t="s">
        <v>963</v>
      </c>
      <c r="C1079" s="317"/>
      <c r="D1079" s="313">
        <v>17</v>
      </c>
      <c r="E1079" s="317">
        <f>SUM(E1080:E1093)</f>
        <v>17</v>
      </c>
      <c r="F1079" s="282">
        <f t="shared" si="201"/>
        <v>100</v>
      </c>
      <c r="G1079" s="280">
        <f t="shared" si="202"/>
        <v>17</v>
      </c>
      <c r="H1079" s="283" t="e">
        <f t="shared" si="203"/>
        <v>#DIV/0!</v>
      </c>
      <c r="I1079" s="313">
        <f>SUM(I1080:I1093)</f>
        <v>24</v>
      </c>
      <c r="J1079" s="304">
        <f t="shared" si="204"/>
        <v>7</v>
      </c>
      <c r="K1079" s="283">
        <f t="shared" si="205"/>
        <v>41.1764705882353</v>
      </c>
      <c r="M1079">
        <f t="shared" si="196"/>
        <v>0</v>
      </c>
      <c r="N1079" s="301"/>
      <c r="O1079" s="301"/>
    </row>
    <row r="1080" s="208" customFormat="1" hidden="1" spans="1:15">
      <c r="A1080" s="319">
        <v>2220101</v>
      </c>
      <c r="B1080" s="288" t="s">
        <v>706</v>
      </c>
      <c r="C1080" s="241"/>
      <c r="D1080" s="316">
        <v>0</v>
      </c>
      <c r="E1080" s="241"/>
      <c r="F1080" s="228"/>
      <c r="G1080" s="229"/>
      <c r="H1080" s="230"/>
      <c r="I1080" s="286">
        <f t="shared" ref="I1080:I1093" si="208">M1080+P1080+Q1080</f>
        <v>0</v>
      </c>
      <c r="J1080" s="241"/>
      <c r="K1080" s="230"/>
      <c r="M1080" s="208">
        <f t="shared" si="196"/>
        <v>0</v>
      </c>
      <c r="N1080" s="301"/>
      <c r="O1080" s="301"/>
    </row>
    <row r="1081" s="208" customFormat="1" hidden="1" spans="1:15">
      <c r="A1081" s="319">
        <v>2220102</v>
      </c>
      <c r="B1081" s="288" t="s">
        <v>707</v>
      </c>
      <c r="C1081" s="241"/>
      <c r="D1081" s="316">
        <v>0</v>
      </c>
      <c r="E1081" s="241"/>
      <c r="F1081" s="228"/>
      <c r="G1081" s="229"/>
      <c r="H1081" s="230"/>
      <c r="I1081" s="286">
        <f t="shared" si="208"/>
        <v>5</v>
      </c>
      <c r="J1081" s="241"/>
      <c r="K1081" s="230"/>
      <c r="M1081" s="208">
        <f t="shared" si="196"/>
        <v>5</v>
      </c>
      <c r="N1081" s="301">
        <v>5</v>
      </c>
      <c r="O1081" s="301"/>
    </row>
    <row r="1082" s="208" customFormat="1" hidden="1" spans="1:15">
      <c r="A1082" s="319">
        <v>2220103</v>
      </c>
      <c r="B1082" s="288" t="s">
        <v>708</v>
      </c>
      <c r="C1082" s="241"/>
      <c r="D1082" s="316">
        <v>0</v>
      </c>
      <c r="E1082" s="241"/>
      <c r="F1082" s="228"/>
      <c r="G1082" s="229"/>
      <c r="H1082" s="230"/>
      <c r="I1082" s="286">
        <f t="shared" si="208"/>
        <v>0</v>
      </c>
      <c r="J1082" s="241"/>
      <c r="K1082" s="230"/>
      <c r="M1082" s="208">
        <f t="shared" si="196"/>
        <v>0</v>
      </c>
      <c r="N1082" s="301"/>
      <c r="O1082" s="301"/>
    </row>
    <row r="1083" s="208" customFormat="1" hidden="1" spans="1:15">
      <c r="A1083" s="319">
        <v>2220104</v>
      </c>
      <c r="B1083" s="288" t="s">
        <v>964</v>
      </c>
      <c r="C1083" s="241"/>
      <c r="D1083" s="292">
        <v>0</v>
      </c>
      <c r="E1083" s="241"/>
      <c r="F1083" s="228"/>
      <c r="G1083" s="229"/>
      <c r="H1083" s="230"/>
      <c r="I1083" s="286">
        <f t="shared" si="208"/>
        <v>0</v>
      </c>
      <c r="J1083" s="241"/>
      <c r="K1083" s="230"/>
      <c r="M1083" s="208">
        <f t="shared" si="196"/>
        <v>0</v>
      </c>
      <c r="N1083" s="301"/>
      <c r="O1083" s="301"/>
    </row>
    <row r="1084" s="208" customFormat="1" hidden="1" spans="1:15">
      <c r="A1084" s="319">
        <v>2220105</v>
      </c>
      <c r="B1084" s="288" t="s">
        <v>965</v>
      </c>
      <c r="C1084" s="241"/>
      <c r="D1084" s="292">
        <v>0</v>
      </c>
      <c r="E1084" s="241"/>
      <c r="F1084" s="228"/>
      <c r="G1084" s="229"/>
      <c r="H1084" s="230"/>
      <c r="I1084" s="286">
        <f t="shared" si="208"/>
        <v>0</v>
      </c>
      <c r="J1084" s="241"/>
      <c r="K1084" s="230"/>
      <c r="M1084" s="208">
        <f t="shared" si="196"/>
        <v>0</v>
      </c>
      <c r="N1084" s="301"/>
      <c r="O1084" s="301"/>
    </row>
    <row r="1085" customFormat="1" hidden="1" spans="1:16">
      <c r="A1085" s="319">
        <v>2220106</v>
      </c>
      <c r="B1085" s="169" t="s">
        <v>966</v>
      </c>
      <c r="C1085" s="241"/>
      <c r="D1085" s="292">
        <v>17</v>
      </c>
      <c r="E1085" s="241">
        <v>17</v>
      </c>
      <c r="F1085" s="228"/>
      <c r="G1085" s="229"/>
      <c r="H1085" s="230"/>
      <c r="I1085" s="286">
        <f t="shared" si="208"/>
        <v>14</v>
      </c>
      <c r="J1085" s="241"/>
      <c r="K1085" s="230"/>
      <c r="M1085">
        <f t="shared" si="196"/>
        <v>0</v>
      </c>
      <c r="N1085" s="301"/>
      <c r="O1085" s="301"/>
      <c r="P1085">
        <v>14</v>
      </c>
    </row>
    <row r="1086" customFormat="1" hidden="1" spans="1:15">
      <c r="A1086" s="319">
        <v>2220107</v>
      </c>
      <c r="B1086" s="169" t="s">
        <v>967</v>
      </c>
      <c r="C1086" s="241"/>
      <c r="D1086" s="292">
        <v>0</v>
      </c>
      <c r="E1086" s="241"/>
      <c r="F1086" s="228"/>
      <c r="G1086" s="229"/>
      <c r="H1086" s="230"/>
      <c r="I1086" s="286">
        <f t="shared" si="208"/>
        <v>0</v>
      </c>
      <c r="J1086" s="241"/>
      <c r="K1086" s="230"/>
      <c r="M1086">
        <f t="shared" si="196"/>
        <v>0</v>
      </c>
      <c r="N1086" s="301"/>
      <c r="O1086" s="301"/>
    </row>
    <row r="1087" customFormat="1" hidden="1" spans="1:15">
      <c r="A1087" s="319">
        <v>2220112</v>
      </c>
      <c r="B1087" s="169" t="s">
        <v>968</v>
      </c>
      <c r="C1087" s="241"/>
      <c r="D1087" s="292">
        <v>0</v>
      </c>
      <c r="E1087" s="241"/>
      <c r="F1087" s="228"/>
      <c r="G1087" s="229"/>
      <c r="H1087" s="230"/>
      <c r="I1087" s="286">
        <f t="shared" si="208"/>
        <v>0</v>
      </c>
      <c r="J1087" s="241"/>
      <c r="K1087" s="230"/>
      <c r="M1087">
        <f t="shared" si="196"/>
        <v>0</v>
      </c>
      <c r="N1087" s="301"/>
      <c r="O1087" s="301"/>
    </row>
    <row r="1088" customFormat="1" hidden="1" spans="1:15">
      <c r="A1088" s="319">
        <v>2220113</v>
      </c>
      <c r="B1088" s="169" t="s">
        <v>969</v>
      </c>
      <c r="C1088" s="241"/>
      <c r="D1088" s="292">
        <v>0</v>
      </c>
      <c r="E1088" s="241"/>
      <c r="F1088" s="228"/>
      <c r="G1088" s="229"/>
      <c r="H1088" s="230"/>
      <c r="I1088" s="286">
        <f t="shared" si="208"/>
        <v>0</v>
      </c>
      <c r="J1088" s="241"/>
      <c r="K1088" s="230"/>
      <c r="M1088">
        <f t="shared" si="196"/>
        <v>0</v>
      </c>
      <c r="N1088" s="301"/>
      <c r="O1088" s="301"/>
    </row>
    <row r="1089" customFormat="1" hidden="1" spans="1:15">
      <c r="A1089" s="319">
        <v>2220114</v>
      </c>
      <c r="B1089" s="169" t="s">
        <v>970</v>
      </c>
      <c r="C1089" s="241"/>
      <c r="D1089" s="292">
        <v>0</v>
      </c>
      <c r="E1089" s="241"/>
      <c r="F1089" s="228"/>
      <c r="G1089" s="229"/>
      <c r="H1089" s="230"/>
      <c r="I1089" s="286">
        <f t="shared" si="208"/>
        <v>0</v>
      </c>
      <c r="J1089" s="241"/>
      <c r="K1089" s="230"/>
      <c r="M1089">
        <f t="shared" si="196"/>
        <v>0</v>
      </c>
      <c r="N1089" s="301"/>
      <c r="O1089" s="301"/>
    </row>
    <row r="1090" customFormat="1" hidden="1" spans="1:15">
      <c r="A1090" s="319">
        <v>2220115</v>
      </c>
      <c r="B1090" s="169" t="s">
        <v>971</v>
      </c>
      <c r="C1090" s="241"/>
      <c r="D1090" s="292">
        <v>0</v>
      </c>
      <c r="E1090" s="241"/>
      <c r="F1090" s="228"/>
      <c r="G1090" s="229"/>
      <c r="H1090" s="230"/>
      <c r="I1090" s="286">
        <f t="shared" si="208"/>
        <v>0</v>
      </c>
      <c r="J1090" s="241"/>
      <c r="K1090" s="230"/>
      <c r="M1090">
        <f t="shared" si="196"/>
        <v>0</v>
      </c>
      <c r="N1090" s="301"/>
      <c r="O1090" s="301"/>
    </row>
    <row r="1091" customFormat="1" hidden="1" spans="1:15">
      <c r="A1091" s="319">
        <v>2220118</v>
      </c>
      <c r="B1091" s="169" t="s">
        <v>972</v>
      </c>
      <c r="C1091" s="241"/>
      <c r="D1091" s="292">
        <v>0</v>
      </c>
      <c r="E1091" s="241"/>
      <c r="F1091" s="228"/>
      <c r="G1091" s="229"/>
      <c r="H1091" s="230"/>
      <c r="I1091" s="286">
        <f t="shared" si="208"/>
        <v>0</v>
      </c>
      <c r="J1091" s="241"/>
      <c r="K1091" s="230"/>
      <c r="M1091">
        <f t="shared" si="196"/>
        <v>0</v>
      </c>
      <c r="N1091" s="301"/>
      <c r="O1091" s="301"/>
    </row>
    <row r="1092" customFormat="1" hidden="1" spans="1:15">
      <c r="A1092" s="319">
        <v>2220150</v>
      </c>
      <c r="B1092" s="169" t="s">
        <v>725</v>
      </c>
      <c r="C1092" s="241"/>
      <c r="D1092" s="292">
        <v>0</v>
      </c>
      <c r="E1092" s="241"/>
      <c r="F1092" s="228"/>
      <c r="G1092" s="229"/>
      <c r="H1092" s="230"/>
      <c r="I1092" s="286">
        <f t="shared" si="208"/>
        <v>0</v>
      </c>
      <c r="J1092" s="241"/>
      <c r="K1092" s="230"/>
      <c r="M1092">
        <f t="shared" si="196"/>
        <v>0</v>
      </c>
      <c r="N1092" s="301"/>
      <c r="O1092" s="301"/>
    </row>
    <row r="1093" customFormat="1" hidden="1" spans="1:15">
      <c r="A1093" s="319">
        <v>2220199</v>
      </c>
      <c r="B1093" s="169" t="s">
        <v>973</v>
      </c>
      <c r="C1093" s="241"/>
      <c r="D1093" s="292">
        <v>0</v>
      </c>
      <c r="E1093" s="241"/>
      <c r="F1093" s="228"/>
      <c r="G1093" s="229"/>
      <c r="H1093" s="230"/>
      <c r="I1093" s="286">
        <f t="shared" si="208"/>
        <v>5</v>
      </c>
      <c r="J1093" s="241"/>
      <c r="K1093" s="230"/>
      <c r="M1093">
        <f t="shared" si="196"/>
        <v>5</v>
      </c>
      <c r="N1093" s="301">
        <v>5</v>
      </c>
      <c r="O1093" s="301"/>
    </row>
    <row r="1094" customFormat="1" hidden="1" spans="1:15">
      <c r="A1094" s="318">
        <v>22203</v>
      </c>
      <c r="B1094" s="307" t="s">
        <v>974</v>
      </c>
      <c r="C1094" s="317"/>
      <c r="D1094" s="313"/>
      <c r="E1094" s="317"/>
      <c r="F1094" s="282"/>
      <c r="G1094" s="280"/>
      <c r="H1094" s="283"/>
      <c r="I1094" s="313"/>
      <c r="J1094" s="304"/>
      <c r="K1094" s="283"/>
      <c r="M1094">
        <f t="shared" si="196"/>
        <v>0</v>
      </c>
      <c r="N1094" s="301"/>
      <c r="O1094" s="301"/>
    </row>
    <row r="1095" customFormat="1" hidden="1" spans="1:15">
      <c r="A1095" s="322">
        <v>2220301</v>
      </c>
      <c r="B1095" s="169" t="s">
        <v>975</v>
      </c>
      <c r="C1095" s="241"/>
      <c r="D1095" s="286">
        <v>0</v>
      </c>
      <c r="E1095" s="241"/>
      <c r="F1095" s="228"/>
      <c r="G1095" s="241"/>
      <c r="H1095" s="230"/>
      <c r="I1095" s="286">
        <f t="shared" ref="I1095:I1098" si="209">M1095+P1095+Q1095</f>
        <v>0</v>
      </c>
      <c r="J1095" s="241">
        <v>0</v>
      </c>
      <c r="K1095" s="230">
        <v>0</v>
      </c>
      <c r="M1095">
        <f t="shared" si="196"/>
        <v>0</v>
      </c>
      <c r="N1095" s="301"/>
      <c r="O1095" s="301"/>
    </row>
    <row r="1096" customFormat="1" hidden="1" spans="1:15">
      <c r="A1096" s="322">
        <v>2220303</v>
      </c>
      <c r="B1096" s="169" t="s">
        <v>976</v>
      </c>
      <c r="C1096" s="241"/>
      <c r="D1096" s="286">
        <v>0</v>
      </c>
      <c r="E1096" s="241"/>
      <c r="F1096" s="228"/>
      <c r="G1096" s="241"/>
      <c r="H1096" s="230"/>
      <c r="I1096" s="286">
        <f t="shared" si="209"/>
        <v>0</v>
      </c>
      <c r="J1096" s="241">
        <v>0</v>
      </c>
      <c r="K1096" s="230">
        <v>0</v>
      </c>
      <c r="M1096">
        <f t="shared" si="196"/>
        <v>0</v>
      </c>
      <c r="N1096" s="301"/>
      <c r="O1096" s="301"/>
    </row>
    <row r="1097" customFormat="1" hidden="1" spans="1:15">
      <c r="A1097" s="322">
        <v>2220304</v>
      </c>
      <c r="B1097" s="169" t="s">
        <v>977</v>
      </c>
      <c r="C1097" s="241"/>
      <c r="D1097" s="286">
        <v>0</v>
      </c>
      <c r="E1097" s="241"/>
      <c r="F1097" s="228"/>
      <c r="G1097" s="241"/>
      <c r="H1097" s="230"/>
      <c r="I1097" s="286">
        <f t="shared" si="209"/>
        <v>0</v>
      </c>
      <c r="J1097" s="241">
        <v>0</v>
      </c>
      <c r="K1097" s="230"/>
      <c r="M1097">
        <f t="shared" si="196"/>
        <v>0</v>
      </c>
      <c r="N1097" s="301"/>
      <c r="O1097" s="301"/>
    </row>
    <row r="1098" customFormat="1" hidden="1" spans="1:15">
      <c r="A1098" s="322">
        <v>2220305</v>
      </c>
      <c r="B1098" s="169" t="s">
        <v>978</v>
      </c>
      <c r="C1098" s="241"/>
      <c r="D1098" s="286">
        <v>0</v>
      </c>
      <c r="E1098" s="241"/>
      <c r="F1098" s="228"/>
      <c r="G1098" s="241"/>
      <c r="H1098" s="230"/>
      <c r="I1098" s="286">
        <f t="shared" si="209"/>
        <v>0</v>
      </c>
      <c r="J1098" s="241">
        <v>0</v>
      </c>
      <c r="K1098" s="230"/>
      <c r="M1098">
        <f t="shared" si="196"/>
        <v>0</v>
      </c>
      <c r="N1098" s="301"/>
      <c r="O1098" s="301"/>
    </row>
    <row r="1099" customFormat="1" hidden="1" spans="1:15">
      <c r="A1099" s="322">
        <v>2220306</v>
      </c>
      <c r="B1099" s="169" t="s">
        <v>979</v>
      </c>
      <c r="C1099" s="241"/>
      <c r="D1099" s="286"/>
      <c r="E1099" s="241"/>
      <c r="F1099" s="228"/>
      <c r="G1099" s="241"/>
      <c r="H1099" s="230"/>
      <c r="I1099" s="286"/>
      <c r="J1099" s="241"/>
      <c r="K1099" s="230"/>
      <c r="M1099">
        <f t="shared" si="196"/>
        <v>0</v>
      </c>
      <c r="N1099" s="301"/>
      <c r="O1099" s="301"/>
    </row>
    <row r="1100" customFormat="1" hidden="1" spans="1:15">
      <c r="A1100" s="322">
        <v>2220399</v>
      </c>
      <c r="B1100" s="169" t="s">
        <v>980</v>
      </c>
      <c r="C1100" s="241"/>
      <c r="D1100" s="286">
        <v>0</v>
      </c>
      <c r="E1100" s="241"/>
      <c r="F1100" s="228"/>
      <c r="G1100" s="241"/>
      <c r="H1100" s="230"/>
      <c r="I1100" s="286">
        <f t="shared" ref="I1100:I1106" si="210">M1100+P1100+Q1100</f>
        <v>0</v>
      </c>
      <c r="J1100" s="241">
        <v>0</v>
      </c>
      <c r="K1100" s="230"/>
      <c r="M1100">
        <f t="shared" si="196"/>
        <v>0</v>
      </c>
      <c r="N1100" s="301"/>
      <c r="O1100" s="301"/>
    </row>
    <row r="1101" customFormat="1" hidden="1" spans="1:15">
      <c r="A1101" s="318">
        <v>22204</v>
      </c>
      <c r="B1101" s="307" t="s">
        <v>981</v>
      </c>
      <c r="C1101" s="317">
        <f>SUM(C1102:C1106)</f>
        <v>37</v>
      </c>
      <c r="D1101" s="313">
        <v>315</v>
      </c>
      <c r="E1101" s="317">
        <f>SUM(E1102:E1106)</f>
        <v>120</v>
      </c>
      <c r="F1101" s="282"/>
      <c r="G1101" s="280">
        <f>E1101-C1101</f>
        <v>83</v>
      </c>
      <c r="H1101" s="283">
        <f>(E1101/C1101-1)*100</f>
        <v>224.324324324324</v>
      </c>
      <c r="I1101" s="313">
        <f>SUM(I1102:I1106)</f>
        <v>150</v>
      </c>
      <c r="J1101" s="304">
        <f>I1101-D1101</f>
        <v>-165</v>
      </c>
      <c r="K1101" s="283"/>
      <c r="M1101">
        <f t="shared" si="196"/>
        <v>0</v>
      </c>
      <c r="N1101" s="301"/>
      <c r="O1101" s="301"/>
    </row>
    <row r="1102" customFormat="1" hidden="1" spans="1:15">
      <c r="A1102" s="322">
        <v>2220401</v>
      </c>
      <c r="B1102" s="169" t="s">
        <v>982</v>
      </c>
      <c r="C1102" s="241"/>
      <c r="D1102" s="286">
        <v>0</v>
      </c>
      <c r="E1102" s="241"/>
      <c r="F1102" s="228"/>
      <c r="G1102" s="241"/>
      <c r="H1102" s="230"/>
      <c r="I1102" s="286">
        <f t="shared" si="210"/>
        <v>0</v>
      </c>
      <c r="J1102" s="241">
        <v>0</v>
      </c>
      <c r="K1102" s="230"/>
      <c r="M1102">
        <f t="shared" si="196"/>
        <v>0</v>
      </c>
      <c r="N1102" s="301"/>
      <c r="O1102" s="301"/>
    </row>
    <row r="1103" customFormat="1" hidden="1" spans="1:15">
      <c r="A1103" s="322">
        <v>2220402</v>
      </c>
      <c r="B1103" s="169" t="s">
        <v>983</v>
      </c>
      <c r="C1103" s="241"/>
      <c r="D1103" s="286">
        <v>0</v>
      </c>
      <c r="E1103" s="241"/>
      <c r="F1103" s="228"/>
      <c r="G1103" s="241"/>
      <c r="H1103" s="230"/>
      <c r="I1103" s="286">
        <f t="shared" si="210"/>
        <v>0</v>
      </c>
      <c r="J1103" s="241">
        <v>0</v>
      </c>
      <c r="K1103" s="230">
        <v>0</v>
      </c>
      <c r="M1103">
        <f t="shared" si="196"/>
        <v>0</v>
      </c>
      <c r="N1103" s="301"/>
      <c r="O1103" s="301"/>
    </row>
    <row r="1104" customFormat="1" hidden="1" spans="1:16">
      <c r="A1104" s="322">
        <v>2220403</v>
      </c>
      <c r="B1104" s="169" t="s">
        <v>984</v>
      </c>
      <c r="C1104" s="241">
        <v>37</v>
      </c>
      <c r="D1104" s="286">
        <v>315</v>
      </c>
      <c r="E1104" s="241">
        <v>120</v>
      </c>
      <c r="F1104" s="228"/>
      <c r="G1104" s="229"/>
      <c r="H1104" s="230"/>
      <c r="I1104" s="286">
        <f t="shared" si="210"/>
        <v>150</v>
      </c>
      <c r="J1104" s="241">
        <v>0</v>
      </c>
      <c r="K1104" s="230">
        <v>0</v>
      </c>
      <c r="M1104">
        <f t="shared" si="196"/>
        <v>0</v>
      </c>
      <c r="N1104" s="301"/>
      <c r="O1104" s="301"/>
      <c r="P1104">
        <v>150</v>
      </c>
    </row>
    <row r="1105" customFormat="1" hidden="1" spans="1:15">
      <c r="A1105" s="322">
        <v>2220404</v>
      </c>
      <c r="B1105" s="169" t="s">
        <v>985</v>
      </c>
      <c r="C1105" s="241"/>
      <c r="D1105" s="286">
        <v>0</v>
      </c>
      <c r="E1105" s="241"/>
      <c r="F1105" s="228"/>
      <c r="G1105" s="241"/>
      <c r="H1105" s="230"/>
      <c r="I1105" s="286">
        <f t="shared" si="210"/>
        <v>0</v>
      </c>
      <c r="J1105" s="241">
        <v>0</v>
      </c>
      <c r="K1105" s="230">
        <v>0</v>
      </c>
      <c r="M1105">
        <f t="shared" si="196"/>
        <v>0</v>
      </c>
      <c r="N1105" s="301"/>
      <c r="O1105" s="301"/>
    </row>
    <row r="1106" customFormat="1" hidden="1" spans="1:15">
      <c r="A1106" s="322">
        <v>2220499</v>
      </c>
      <c r="B1106" s="169" t="s">
        <v>986</v>
      </c>
      <c r="C1106" s="241"/>
      <c r="D1106" s="286">
        <v>0</v>
      </c>
      <c r="E1106" s="241"/>
      <c r="F1106" s="228"/>
      <c r="G1106" s="241"/>
      <c r="H1106" s="230"/>
      <c r="I1106" s="286">
        <f t="shared" si="210"/>
        <v>0</v>
      </c>
      <c r="J1106" s="241">
        <v>0</v>
      </c>
      <c r="K1106" s="230">
        <v>0</v>
      </c>
      <c r="M1106">
        <f t="shared" si="196"/>
        <v>0</v>
      </c>
      <c r="N1106" s="301"/>
      <c r="O1106" s="301"/>
    </row>
    <row r="1107" customFormat="1" hidden="1" spans="1:15">
      <c r="A1107" s="318">
        <v>22205</v>
      </c>
      <c r="B1107" s="307" t="s">
        <v>987</v>
      </c>
      <c r="C1107" s="317"/>
      <c r="D1107" s="313"/>
      <c r="E1107" s="317"/>
      <c r="F1107" s="282"/>
      <c r="G1107" s="280"/>
      <c r="H1107" s="283"/>
      <c r="I1107" s="313">
        <f>SUM(I1108:I1119)</f>
        <v>22</v>
      </c>
      <c r="J1107" s="304">
        <f t="shared" ref="J1107:J1117" si="211">I1107-D1107</f>
        <v>22</v>
      </c>
      <c r="K1107" s="283"/>
      <c r="M1107">
        <f t="shared" ref="M1107:M1170" si="212">N1107+O1107</f>
        <v>0</v>
      </c>
      <c r="N1107" s="301"/>
      <c r="O1107" s="301"/>
    </row>
    <row r="1108" customFormat="1" hidden="1" spans="1:15">
      <c r="A1108" s="322">
        <v>2220501</v>
      </c>
      <c r="B1108" s="169" t="s">
        <v>988</v>
      </c>
      <c r="C1108" s="241"/>
      <c r="D1108" s="292">
        <v>0</v>
      </c>
      <c r="E1108" s="241"/>
      <c r="F1108" s="228"/>
      <c r="G1108" s="229"/>
      <c r="H1108" s="230"/>
      <c r="I1108" s="286">
        <f t="shared" ref="I1108:I1119" si="213">M1108+P1108+Q1108</f>
        <v>0</v>
      </c>
      <c r="J1108" s="241">
        <f t="shared" si="211"/>
        <v>0</v>
      </c>
      <c r="K1108" s="230"/>
      <c r="M1108">
        <f t="shared" si="212"/>
        <v>0</v>
      </c>
      <c r="N1108" s="301"/>
      <c r="O1108" s="301"/>
    </row>
    <row r="1109" customFormat="1" hidden="1" spans="1:16">
      <c r="A1109" s="322">
        <v>2220502</v>
      </c>
      <c r="B1109" s="169" t="s">
        <v>989</v>
      </c>
      <c r="C1109" s="241"/>
      <c r="D1109" s="292">
        <v>0</v>
      </c>
      <c r="E1109" s="241"/>
      <c r="F1109" s="228"/>
      <c r="G1109" s="229"/>
      <c r="H1109" s="230"/>
      <c r="I1109" s="286">
        <f t="shared" si="213"/>
        <v>22</v>
      </c>
      <c r="J1109" s="241">
        <f t="shared" si="211"/>
        <v>22</v>
      </c>
      <c r="K1109" s="230"/>
      <c r="M1109">
        <f t="shared" si="212"/>
        <v>0</v>
      </c>
      <c r="N1109" s="301"/>
      <c r="O1109" s="301"/>
      <c r="P1109">
        <v>22</v>
      </c>
    </row>
    <row r="1110" customFormat="1" hidden="1" spans="1:15">
      <c r="A1110" s="322">
        <v>2220503</v>
      </c>
      <c r="B1110" s="169" t="s">
        <v>990</v>
      </c>
      <c r="C1110" s="241"/>
      <c r="D1110" s="292">
        <v>0</v>
      </c>
      <c r="E1110" s="241"/>
      <c r="F1110" s="228"/>
      <c r="G1110" s="229"/>
      <c r="H1110" s="230"/>
      <c r="I1110" s="286">
        <f t="shared" si="213"/>
        <v>0</v>
      </c>
      <c r="J1110" s="241">
        <f t="shared" si="211"/>
        <v>0</v>
      </c>
      <c r="K1110" s="230"/>
      <c r="M1110">
        <f t="shared" si="212"/>
        <v>0</v>
      </c>
      <c r="N1110" s="301"/>
      <c r="O1110" s="301"/>
    </row>
    <row r="1111" customFormat="1" hidden="1" spans="1:15">
      <c r="A1111" s="322">
        <v>2220504</v>
      </c>
      <c r="B1111" s="169" t="s">
        <v>991</v>
      </c>
      <c r="C1111" s="241"/>
      <c r="D1111" s="292">
        <v>0</v>
      </c>
      <c r="E1111" s="241"/>
      <c r="F1111" s="228"/>
      <c r="G1111" s="229"/>
      <c r="H1111" s="230"/>
      <c r="I1111" s="286">
        <f t="shared" si="213"/>
        <v>0</v>
      </c>
      <c r="J1111" s="241">
        <f t="shared" si="211"/>
        <v>0</v>
      </c>
      <c r="K1111" s="230"/>
      <c r="M1111">
        <f t="shared" si="212"/>
        <v>0</v>
      </c>
      <c r="N1111" s="301"/>
      <c r="O1111" s="301"/>
    </row>
    <row r="1112" customFormat="1" hidden="1" spans="1:15">
      <c r="A1112" s="322">
        <v>2220505</v>
      </c>
      <c r="B1112" s="169" t="s">
        <v>992</v>
      </c>
      <c r="C1112" s="241"/>
      <c r="D1112" s="292">
        <v>0</v>
      </c>
      <c r="E1112" s="241"/>
      <c r="F1112" s="228"/>
      <c r="G1112" s="229"/>
      <c r="H1112" s="230"/>
      <c r="I1112" s="286">
        <f t="shared" si="213"/>
        <v>0</v>
      </c>
      <c r="J1112" s="241">
        <f t="shared" si="211"/>
        <v>0</v>
      </c>
      <c r="K1112" s="230"/>
      <c r="M1112">
        <f t="shared" si="212"/>
        <v>0</v>
      </c>
      <c r="N1112" s="301"/>
      <c r="O1112" s="301"/>
    </row>
    <row r="1113" customFormat="1" hidden="1" spans="1:15">
      <c r="A1113" s="322">
        <v>2220506</v>
      </c>
      <c r="B1113" s="169" t="s">
        <v>993</v>
      </c>
      <c r="C1113" s="241"/>
      <c r="D1113" s="292">
        <v>0</v>
      </c>
      <c r="E1113" s="241"/>
      <c r="F1113" s="228"/>
      <c r="G1113" s="229"/>
      <c r="H1113" s="230"/>
      <c r="I1113" s="286">
        <f t="shared" si="213"/>
        <v>0</v>
      </c>
      <c r="J1113" s="241">
        <f t="shared" si="211"/>
        <v>0</v>
      </c>
      <c r="K1113" s="230"/>
      <c r="M1113">
        <f t="shared" si="212"/>
        <v>0</v>
      </c>
      <c r="N1113" s="301"/>
      <c r="O1113" s="301"/>
    </row>
    <row r="1114" customFormat="1" hidden="1" spans="1:15">
      <c r="A1114" s="322">
        <v>2220507</v>
      </c>
      <c r="B1114" s="169" t="s">
        <v>994</v>
      </c>
      <c r="C1114" s="241"/>
      <c r="D1114" s="292">
        <v>0</v>
      </c>
      <c r="E1114" s="241"/>
      <c r="F1114" s="228"/>
      <c r="G1114" s="229"/>
      <c r="H1114" s="230"/>
      <c r="I1114" s="286">
        <f t="shared" si="213"/>
        <v>0</v>
      </c>
      <c r="J1114" s="241">
        <f t="shared" si="211"/>
        <v>0</v>
      </c>
      <c r="K1114" s="230"/>
      <c r="M1114">
        <f t="shared" si="212"/>
        <v>0</v>
      </c>
      <c r="N1114" s="301"/>
      <c r="O1114" s="301"/>
    </row>
    <row r="1115" customFormat="1" hidden="1" spans="1:15">
      <c r="A1115" s="322">
        <v>2220508</v>
      </c>
      <c r="B1115" s="169" t="s">
        <v>995</v>
      </c>
      <c r="C1115" s="241"/>
      <c r="D1115" s="292">
        <v>0</v>
      </c>
      <c r="E1115" s="241"/>
      <c r="F1115" s="228"/>
      <c r="G1115" s="229"/>
      <c r="H1115" s="230"/>
      <c r="I1115" s="286">
        <f t="shared" si="213"/>
        <v>0</v>
      </c>
      <c r="J1115" s="241">
        <f t="shared" si="211"/>
        <v>0</v>
      </c>
      <c r="K1115" s="230"/>
      <c r="M1115">
        <f t="shared" si="212"/>
        <v>0</v>
      </c>
      <c r="N1115" s="301"/>
      <c r="O1115" s="301"/>
    </row>
    <row r="1116" customFormat="1" hidden="1" spans="1:15">
      <c r="A1116" s="322">
        <v>2220509</v>
      </c>
      <c r="B1116" s="169" t="s">
        <v>996</v>
      </c>
      <c r="C1116" s="241"/>
      <c r="D1116" s="292">
        <v>0</v>
      </c>
      <c r="E1116" s="241"/>
      <c r="F1116" s="228"/>
      <c r="G1116" s="229"/>
      <c r="H1116" s="230"/>
      <c r="I1116" s="286">
        <f t="shared" si="213"/>
        <v>0</v>
      </c>
      <c r="J1116" s="241">
        <f t="shared" si="211"/>
        <v>0</v>
      </c>
      <c r="K1116" s="230"/>
      <c r="M1116">
        <f t="shared" si="212"/>
        <v>0</v>
      </c>
      <c r="N1116" s="301"/>
      <c r="O1116" s="301"/>
    </row>
    <row r="1117" customFormat="1" hidden="1" spans="1:15">
      <c r="A1117" s="322">
        <v>2220510</v>
      </c>
      <c r="B1117" s="169" t="s">
        <v>997</v>
      </c>
      <c r="C1117" s="241"/>
      <c r="D1117" s="292">
        <v>0</v>
      </c>
      <c r="E1117" s="241"/>
      <c r="F1117" s="228"/>
      <c r="G1117" s="229"/>
      <c r="H1117" s="230"/>
      <c r="I1117" s="286">
        <f t="shared" si="213"/>
        <v>0</v>
      </c>
      <c r="J1117" s="241">
        <f t="shared" si="211"/>
        <v>0</v>
      </c>
      <c r="K1117" s="230"/>
      <c r="M1117">
        <f t="shared" si="212"/>
        <v>0</v>
      </c>
      <c r="N1117" s="301"/>
      <c r="O1117" s="301"/>
    </row>
    <row r="1118" customFormat="1" hidden="1" spans="1:15">
      <c r="A1118" s="322">
        <v>2220511</v>
      </c>
      <c r="B1118" s="169" t="s">
        <v>998</v>
      </c>
      <c r="C1118" s="241"/>
      <c r="D1118" s="292">
        <v>0</v>
      </c>
      <c r="E1118" s="241"/>
      <c r="F1118" s="228"/>
      <c r="G1118" s="229"/>
      <c r="H1118" s="230"/>
      <c r="I1118" s="286">
        <f t="shared" si="213"/>
        <v>0</v>
      </c>
      <c r="J1118" s="241"/>
      <c r="K1118" s="230"/>
      <c r="M1118">
        <f t="shared" si="212"/>
        <v>0</v>
      </c>
      <c r="N1118" s="301"/>
      <c r="O1118" s="301"/>
    </row>
    <row r="1119" customFormat="1" hidden="1" spans="1:15">
      <c r="A1119" s="322">
        <v>2220599</v>
      </c>
      <c r="B1119" s="169" t="s">
        <v>999</v>
      </c>
      <c r="C1119" s="241"/>
      <c r="D1119" s="292">
        <v>0</v>
      </c>
      <c r="E1119" s="241"/>
      <c r="F1119" s="228"/>
      <c r="G1119" s="229"/>
      <c r="H1119" s="230"/>
      <c r="I1119" s="286">
        <f t="shared" si="213"/>
        <v>0</v>
      </c>
      <c r="J1119" s="241">
        <f t="shared" ref="J1119:J1121" si="214">I1119-D1119</f>
        <v>0</v>
      </c>
      <c r="K1119" s="230"/>
      <c r="M1119">
        <f t="shared" si="212"/>
        <v>0</v>
      </c>
      <c r="N1119" s="301"/>
      <c r="O1119" s="301"/>
    </row>
    <row r="1120" s="208" customFormat="1" spans="1:15">
      <c r="A1120" s="273">
        <v>224</v>
      </c>
      <c r="B1120" s="274" t="s">
        <v>1000</v>
      </c>
      <c r="C1120" s="303">
        <f>C1121+C1132+C1139+C1147+C1160+C1164+C1168</f>
        <v>2111</v>
      </c>
      <c r="D1120" s="324">
        <v>2597</v>
      </c>
      <c r="E1120" s="303">
        <f>E1121+E1132+E1139+E1147+E1160+E1164+E1168</f>
        <v>3045</v>
      </c>
      <c r="F1120" s="303">
        <f>E1120/D1120*100</f>
        <v>117.250673854447</v>
      </c>
      <c r="G1120" s="303">
        <f>E1120-C1120</f>
        <v>934</v>
      </c>
      <c r="H1120" s="303">
        <f>(E1120/C1120-1)*100</f>
        <v>44.2444339175746</v>
      </c>
      <c r="I1120" s="324">
        <f>I1121+I1132+I1139+I1147+I1160+I1164+I1168</f>
        <v>3578</v>
      </c>
      <c r="J1120" s="303">
        <f t="shared" si="214"/>
        <v>981</v>
      </c>
      <c r="K1120" s="277">
        <f>(I1120/D1120-1)*100</f>
        <v>37.7743550250289</v>
      </c>
      <c r="M1120" s="208">
        <f t="shared" si="212"/>
        <v>0</v>
      </c>
      <c r="N1120" s="301"/>
      <c r="O1120" s="301"/>
    </row>
    <row r="1121" customFormat="1" hidden="1" spans="1:15">
      <c r="A1121" s="318">
        <v>22401</v>
      </c>
      <c r="B1121" s="307" t="s">
        <v>1001</v>
      </c>
      <c r="C1121" s="317">
        <f>SUM(C1122:C1131)</f>
        <v>778</v>
      </c>
      <c r="D1121" s="313">
        <v>1241</v>
      </c>
      <c r="E1121" s="317">
        <f>SUM(E1122:E1131)</f>
        <v>1065</v>
      </c>
      <c r="F1121" s="282">
        <f>E1121/D1121*100</f>
        <v>85.8178887993554</v>
      </c>
      <c r="G1121" s="280">
        <f>E1121-C1121</f>
        <v>287</v>
      </c>
      <c r="H1121" s="283">
        <f>(E1121/C1121-1)*100</f>
        <v>36.8894601542416</v>
      </c>
      <c r="I1121" s="313">
        <f>SUM(I1122:I1131)</f>
        <v>1010</v>
      </c>
      <c r="J1121" s="304">
        <f t="shared" si="214"/>
        <v>-231</v>
      </c>
      <c r="K1121" s="283">
        <f>(I1121/D1121-1)*100</f>
        <v>-18.6140209508461</v>
      </c>
      <c r="M1121">
        <f t="shared" si="212"/>
        <v>0</v>
      </c>
      <c r="N1121" s="301"/>
      <c r="O1121" s="301"/>
    </row>
    <row r="1122" customFormat="1" hidden="1" spans="1:15">
      <c r="A1122" s="322">
        <v>2240101</v>
      </c>
      <c r="B1122" s="169" t="s">
        <v>706</v>
      </c>
      <c r="C1122" s="241">
        <v>412</v>
      </c>
      <c r="D1122" s="292">
        <v>407</v>
      </c>
      <c r="E1122" s="241">
        <v>495</v>
      </c>
      <c r="F1122" s="228"/>
      <c r="G1122" s="229"/>
      <c r="H1122" s="230"/>
      <c r="I1122" s="286">
        <f t="shared" ref="I1122:I1131" si="215">M1122+P1122+Q1122</f>
        <v>428</v>
      </c>
      <c r="J1122" s="241"/>
      <c r="K1122" s="230"/>
      <c r="M1122">
        <f t="shared" si="212"/>
        <v>428</v>
      </c>
      <c r="N1122" s="301">
        <v>428</v>
      </c>
      <c r="O1122" s="301"/>
    </row>
    <row r="1123" customFormat="1" hidden="1" spans="1:15">
      <c r="A1123" s="322">
        <v>2240102</v>
      </c>
      <c r="B1123" s="169" t="s">
        <v>707</v>
      </c>
      <c r="C1123" s="241">
        <v>18</v>
      </c>
      <c r="D1123" s="292">
        <v>11</v>
      </c>
      <c r="E1123" s="241">
        <v>28</v>
      </c>
      <c r="F1123" s="228"/>
      <c r="G1123" s="229"/>
      <c r="H1123" s="230"/>
      <c r="I1123" s="286">
        <f t="shared" si="215"/>
        <v>0</v>
      </c>
      <c r="J1123" s="241"/>
      <c r="K1123" s="230"/>
      <c r="M1123">
        <f t="shared" si="212"/>
        <v>0</v>
      </c>
      <c r="N1123" s="301"/>
      <c r="O1123" s="301"/>
    </row>
    <row r="1124" customFormat="1" hidden="1" spans="1:15">
      <c r="A1124" s="322">
        <v>2240103</v>
      </c>
      <c r="B1124" s="169" t="s">
        <v>708</v>
      </c>
      <c r="C1124" s="241"/>
      <c r="D1124" s="292">
        <v>0</v>
      </c>
      <c r="E1124" s="241"/>
      <c r="F1124" s="228"/>
      <c r="G1124" s="229"/>
      <c r="H1124" s="230"/>
      <c r="I1124" s="286">
        <f t="shared" si="215"/>
        <v>0</v>
      </c>
      <c r="J1124" s="241"/>
      <c r="K1124" s="230"/>
      <c r="M1124">
        <f t="shared" si="212"/>
        <v>0</v>
      </c>
      <c r="N1124" s="301"/>
      <c r="O1124" s="301"/>
    </row>
    <row r="1125" customFormat="1" hidden="1" spans="1:15">
      <c r="A1125" s="322">
        <v>2240104</v>
      </c>
      <c r="B1125" s="169" t="s">
        <v>1002</v>
      </c>
      <c r="C1125" s="241"/>
      <c r="D1125" s="292">
        <v>1</v>
      </c>
      <c r="E1125" s="241"/>
      <c r="F1125" s="228"/>
      <c r="G1125" s="229"/>
      <c r="H1125" s="230"/>
      <c r="I1125" s="286">
        <f t="shared" si="215"/>
        <v>0</v>
      </c>
      <c r="J1125" s="241"/>
      <c r="K1125" s="230"/>
      <c r="M1125">
        <f t="shared" si="212"/>
        <v>0</v>
      </c>
      <c r="N1125" s="301"/>
      <c r="O1125" s="301"/>
    </row>
    <row r="1126" customFormat="1" hidden="1" spans="1:15">
      <c r="A1126" s="322">
        <v>2240105</v>
      </c>
      <c r="B1126" s="169" t="s">
        <v>1003</v>
      </c>
      <c r="C1126" s="241"/>
      <c r="D1126" s="292">
        <v>0</v>
      </c>
      <c r="E1126" s="241"/>
      <c r="F1126" s="228"/>
      <c r="G1126" s="229"/>
      <c r="H1126" s="230"/>
      <c r="I1126" s="286">
        <f t="shared" si="215"/>
        <v>0</v>
      </c>
      <c r="J1126" s="241"/>
      <c r="K1126" s="230"/>
      <c r="M1126">
        <f t="shared" si="212"/>
        <v>0</v>
      </c>
      <c r="N1126" s="301"/>
      <c r="O1126" s="301"/>
    </row>
    <row r="1127" customFormat="1" hidden="1" spans="1:15">
      <c r="A1127" s="322">
        <v>2240106</v>
      </c>
      <c r="B1127" s="169" t="s">
        <v>1004</v>
      </c>
      <c r="C1127" s="241"/>
      <c r="D1127" s="292">
        <v>1</v>
      </c>
      <c r="E1127" s="241">
        <v>1</v>
      </c>
      <c r="F1127" s="228"/>
      <c r="G1127" s="229"/>
      <c r="H1127" s="230"/>
      <c r="I1127" s="286">
        <f t="shared" si="215"/>
        <v>0</v>
      </c>
      <c r="J1127" s="241"/>
      <c r="K1127" s="230"/>
      <c r="M1127">
        <f t="shared" si="212"/>
        <v>0</v>
      </c>
      <c r="N1127" s="301"/>
      <c r="O1127" s="301"/>
    </row>
    <row r="1128" customFormat="1" hidden="1" spans="1:15">
      <c r="A1128" s="322">
        <v>2240108</v>
      </c>
      <c r="B1128" s="169" t="s">
        <v>1005</v>
      </c>
      <c r="C1128" s="241"/>
      <c r="D1128" s="292">
        <v>85</v>
      </c>
      <c r="E1128" s="241">
        <v>63</v>
      </c>
      <c r="F1128" s="228"/>
      <c r="G1128" s="229"/>
      <c r="H1128" s="230"/>
      <c r="I1128" s="286">
        <f t="shared" si="215"/>
        <v>0</v>
      </c>
      <c r="J1128" s="241"/>
      <c r="K1128" s="230"/>
      <c r="M1128">
        <f t="shared" si="212"/>
        <v>0</v>
      </c>
      <c r="N1128" s="301"/>
      <c r="O1128" s="301"/>
    </row>
    <row r="1129" customFormat="1" hidden="1" spans="1:15">
      <c r="A1129" s="322">
        <v>2240109</v>
      </c>
      <c r="B1129" s="169" t="s">
        <v>1006</v>
      </c>
      <c r="C1129" s="241"/>
      <c r="D1129" s="292">
        <v>0</v>
      </c>
      <c r="E1129" s="241">
        <v>0</v>
      </c>
      <c r="F1129" s="228"/>
      <c r="G1129" s="229"/>
      <c r="H1129" s="230"/>
      <c r="I1129" s="286">
        <f t="shared" si="215"/>
        <v>1</v>
      </c>
      <c r="J1129" s="241"/>
      <c r="K1129" s="230"/>
      <c r="M1129">
        <f t="shared" si="212"/>
        <v>1</v>
      </c>
      <c r="N1129" s="301">
        <v>1</v>
      </c>
      <c r="O1129" s="301"/>
    </row>
    <row r="1130" customFormat="1" hidden="1" spans="1:15">
      <c r="A1130" s="322">
        <v>2240150</v>
      </c>
      <c r="B1130" s="169" t="s">
        <v>725</v>
      </c>
      <c r="C1130" s="241">
        <v>346</v>
      </c>
      <c r="D1130" s="292">
        <v>420</v>
      </c>
      <c r="E1130" s="241">
        <v>414</v>
      </c>
      <c r="F1130" s="228"/>
      <c r="G1130" s="229"/>
      <c r="H1130" s="230"/>
      <c r="I1130" s="286">
        <f t="shared" si="215"/>
        <v>441</v>
      </c>
      <c r="J1130" s="241"/>
      <c r="K1130" s="230"/>
      <c r="M1130">
        <f t="shared" si="212"/>
        <v>441</v>
      </c>
      <c r="N1130" s="301">
        <v>441</v>
      </c>
      <c r="O1130" s="301"/>
    </row>
    <row r="1131" customFormat="1" hidden="1" spans="1:17">
      <c r="A1131" s="322">
        <v>2240199</v>
      </c>
      <c r="B1131" s="169" t="s">
        <v>1007</v>
      </c>
      <c r="C1131" s="241">
        <v>2</v>
      </c>
      <c r="D1131" s="292">
        <v>316</v>
      </c>
      <c r="E1131" s="241">
        <v>64</v>
      </c>
      <c r="F1131" s="228"/>
      <c r="G1131" s="229"/>
      <c r="H1131" s="230"/>
      <c r="I1131" s="286">
        <f t="shared" si="215"/>
        <v>140</v>
      </c>
      <c r="J1131" s="241"/>
      <c r="K1131" s="230"/>
      <c r="M1131">
        <f t="shared" si="212"/>
        <v>0</v>
      </c>
      <c r="N1131" s="301"/>
      <c r="O1131" s="301"/>
      <c r="Q1131">
        <v>140</v>
      </c>
    </row>
    <row r="1132" customFormat="1" hidden="1" spans="1:15">
      <c r="A1132" s="318">
        <v>22402</v>
      </c>
      <c r="B1132" s="307" t="s">
        <v>1008</v>
      </c>
      <c r="C1132" s="317">
        <f>SUM(C1133:C1138)</f>
        <v>784</v>
      </c>
      <c r="D1132" s="313">
        <v>1252</v>
      </c>
      <c r="E1132" s="317">
        <f>SUM(E1133:E1138)</f>
        <v>1395</v>
      </c>
      <c r="F1132" s="282">
        <f>E1132/D1132*100</f>
        <v>111.421725239617</v>
      </c>
      <c r="G1132" s="280">
        <f>E1132-C1132</f>
        <v>611</v>
      </c>
      <c r="H1132" s="283">
        <f>(E1132/C1132-1)*100</f>
        <v>77.9336734693878</v>
      </c>
      <c r="I1132" s="313">
        <f>SUM(I1133:I1138)</f>
        <v>235</v>
      </c>
      <c r="J1132" s="304">
        <f>I1132-D1132</f>
        <v>-1017</v>
      </c>
      <c r="K1132" s="283">
        <f>(I1132/D1132-1)*100</f>
        <v>-81.2300319488818</v>
      </c>
      <c r="M1132">
        <f t="shared" si="212"/>
        <v>0</v>
      </c>
      <c r="N1132" s="301"/>
      <c r="O1132" s="301"/>
    </row>
    <row r="1133" customFormat="1" hidden="1" spans="1:15">
      <c r="A1133" s="322">
        <v>2240201</v>
      </c>
      <c r="B1133" s="169" t="s">
        <v>706</v>
      </c>
      <c r="C1133" s="241"/>
      <c r="D1133" s="292">
        <v>0</v>
      </c>
      <c r="E1133" s="241"/>
      <c r="F1133" s="228"/>
      <c r="G1133" s="229"/>
      <c r="H1133" s="230"/>
      <c r="I1133" s="286">
        <f t="shared" ref="I1133:I1138" si="216">M1133+P1133+Q1133</f>
        <v>0</v>
      </c>
      <c r="J1133" s="241"/>
      <c r="K1133" s="230"/>
      <c r="M1133">
        <f t="shared" si="212"/>
        <v>0</v>
      </c>
      <c r="N1133" s="301"/>
      <c r="O1133" s="301"/>
    </row>
    <row r="1134" customFormat="1" hidden="1" spans="1:15">
      <c r="A1134" s="322">
        <v>2240202</v>
      </c>
      <c r="B1134" s="169" t="s">
        <v>707</v>
      </c>
      <c r="C1134" s="241">
        <v>68</v>
      </c>
      <c r="D1134" s="292">
        <v>0</v>
      </c>
      <c r="E1134" s="241">
        <v>39</v>
      </c>
      <c r="F1134" s="228"/>
      <c r="G1134" s="229"/>
      <c r="H1134" s="230"/>
      <c r="I1134" s="286">
        <f t="shared" si="216"/>
        <v>134</v>
      </c>
      <c r="J1134" s="241"/>
      <c r="K1134" s="230"/>
      <c r="M1134">
        <f t="shared" si="212"/>
        <v>134</v>
      </c>
      <c r="N1134" s="301">
        <v>134</v>
      </c>
      <c r="O1134" s="301"/>
    </row>
    <row r="1135" customFormat="1" hidden="1" spans="1:15">
      <c r="A1135" s="322">
        <v>2240203</v>
      </c>
      <c r="B1135" s="169" t="s">
        <v>708</v>
      </c>
      <c r="C1135" s="241"/>
      <c r="D1135" s="292">
        <v>0</v>
      </c>
      <c r="E1135" s="241">
        <v>0</v>
      </c>
      <c r="F1135" s="228"/>
      <c r="G1135" s="229"/>
      <c r="H1135" s="230"/>
      <c r="I1135" s="286">
        <f t="shared" si="216"/>
        <v>0</v>
      </c>
      <c r="J1135" s="241"/>
      <c r="K1135" s="230"/>
      <c r="M1135">
        <f t="shared" si="212"/>
        <v>0</v>
      </c>
      <c r="N1135" s="301"/>
      <c r="O1135" s="301"/>
    </row>
    <row r="1136" customFormat="1" hidden="1" spans="1:15">
      <c r="A1136" s="322">
        <v>2240204</v>
      </c>
      <c r="B1136" s="169" t="s">
        <v>1009</v>
      </c>
      <c r="C1136" s="241">
        <v>716</v>
      </c>
      <c r="D1136" s="292">
        <v>1252</v>
      </c>
      <c r="E1136" s="241">
        <v>1356</v>
      </c>
      <c r="F1136" s="228"/>
      <c r="G1136" s="229"/>
      <c r="H1136" s="230"/>
      <c r="I1136" s="286">
        <f t="shared" si="216"/>
        <v>101</v>
      </c>
      <c r="J1136" s="241"/>
      <c r="K1136" s="230"/>
      <c r="M1136">
        <f t="shared" si="212"/>
        <v>101</v>
      </c>
      <c r="N1136" s="301">
        <v>101</v>
      </c>
      <c r="O1136" s="301"/>
    </row>
    <row r="1137" customFormat="1" hidden="1" spans="1:15">
      <c r="A1137" s="322">
        <v>2240250</v>
      </c>
      <c r="B1137" s="169" t="s">
        <v>725</v>
      </c>
      <c r="C1137" s="241"/>
      <c r="D1137" s="292"/>
      <c r="E1137" s="241"/>
      <c r="F1137" s="228"/>
      <c r="G1137" s="229"/>
      <c r="H1137" s="230"/>
      <c r="I1137" s="286">
        <f t="shared" si="216"/>
        <v>0</v>
      </c>
      <c r="J1137" s="241"/>
      <c r="K1137" s="230"/>
      <c r="M1137">
        <f t="shared" si="212"/>
        <v>0</v>
      </c>
      <c r="N1137" s="301"/>
      <c r="O1137" s="301"/>
    </row>
    <row r="1138" customFormat="1" hidden="1" spans="1:15">
      <c r="A1138" s="322">
        <v>2240299</v>
      </c>
      <c r="B1138" s="169" t="s">
        <v>1010</v>
      </c>
      <c r="C1138" s="241"/>
      <c r="D1138" s="292">
        <v>0</v>
      </c>
      <c r="E1138" s="241"/>
      <c r="F1138" s="228"/>
      <c r="G1138" s="229"/>
      <c r="H1138" s="230"/>
      <c r="I1138" s="286">
        <f t="shared" si="216"/>
        <v>0</v>
      </c>
      <c r="J1138" s="241"/>
      <c r="K1138" s="230"/>
      <c r="M1138">
        <f t="shared" si="212"/>
        <v>0</v>
      </c>
      <c r="N1138" s="301"/>
      <c r="O1138" s="301"/>
    </row>
    <row r="1139" customFormat="1" hidden="1" spans="1:15">
      <c r="A1139" s="318">
        <v>22404</v>
      </c>
      <c r="B1139" s="307" t="s">
        <v>1011</v>
      </c>
      <c r="C1139" s="317"/>
      <c r="D1139" s="313"/>
      <c r="E1139" s="317"/>
      <c r="F1139" s="282"/>
      <c r="G1139" s="280"/>
      <c r="H1139" s="283"/>
      <c r="I1139" s="313"/>
      <c r="J1139" s="304">
        <f>I1139-D1139</f>
        <v>0</v>
      </c>
      <c r="K1139" s="283"/>
      <c r="M1139">
        <f t="shared" si="212"/>
        <v>0</v>
      </c>
      <c r="N1139" s="301"/>
      <c r="O1139" s="301"/>
    </row>
    <row r="1140" customFormat="1" hidden="1" spans="1:15">
      <c r="A1140" s="322">
        <v>2240401</v>
      </c>
      <c r="B1140" s="169" t="s">
        <v>706</v>
      </c>
      <c r="C1140" s="241"/>
      <c r="D1140" s="292">
        <v>0</v>
      </c>
      <c r="E1140" s="241"/>
      <c r="F1140" s="228"/>
      <c r="G1140" s="229"/>
      <c r="H1140" s="230"/>
      <c r="I1140" s="286">
        <f t="shared" ref="I1140:I1146" si="217">M1140+P1140+Q1140</f>
        <v>0</v>
      </c>
      <c r="J1140" s="241"/>
      <c r="K1140" s="230"/>
      <c r="M1140">
        <f t="shared" si="212"/>
        <v>0</v>
      </c>
      <c r="N1140" s="301"/>
      <c r="O1140" s="301"/>
    </row>
    <row r="1141" customFormat="1" hidden="1" spans="1:15">
      <c r="A1141" s="322">
        <v>2240402</v>
      </c>
      <c r="B1141" s="169" t="s">
        <v>707</v>
      </c>
      <c r="C1141" s="241"/>
      <c r="D1141" s="292">
        <v>0</v>
      </c>
      <c r="E1141" s="241"/>
      <c r="F1141" s="228"/>
      <c r="G1141" s="229"/>
      <c r="H1141" s="230"/>
      <c r="I1141" s="286">
        <f t="shared" si="217"/>
        <v>0</v>
      </c>
      <c r="J1141" s="241"/>
      <c r="K1141" s="230"/>
      <c r="M1141">
        <f t="shared" si="212"/>
        <v>0</v>
      </c>
      <c r="N1141" s="301"/>
      <c r="O1141" s="301"/>
    </row>
    <row r="1142" customFormat="1" hidden="1" spans="1:15">
      <c r="A1142" s="322">
        <v>2240403</v>
      </c>
      <c r="B1142" s="169" t="s">
        <v>708</v>
      </c>
      <c r="C1142" s="241"/>
      <c r="D1142" s="292">
        <v>0</v>
      </c>
      <c r="E1142" s="241"/>
      <c r="F1142" s="228"/>
      <c r="G1142" s="229"/>
      <c r="H1142" s="230"/>
      <c r="I1142" s="286">
        <f t="shared" si="217"/>
        <v>0</v>
      </c>
      <c r="J1142" s="241"/>
      <c r="K1142" s="230"/>
      <c r="M1142">
        <f t="shared" si="212"/>
        <v>0</v>
      </c>
      <c r="N1142" s="301"/>
      <c r="O1142" s="301"/>
    </row>
    <row r="1143" customFormat="1" hidden="1" spans="1:15">
      <c r="A1143" s="322">
        <v>2240404</v>
      </c>
      <c r="B1143" s="169" t="s">
        <v>1012</v>
      </c>
      <c r="C1143" s="241"/>
      <c r="D1143" s="292">
        <v>0</v>
      </c>
      <c r="E1143" s="241"/>
      <c r="F1143" s="228"/>
      <c r="G1143" s="229"/>
      <c r="H1143" s="230"/>
      <c r="I1143" s="286">
        <f t="shared" si="217"/>
        <v>0</v>
      </c>
      <c r="J1143" s="241"/>
      <c r="K1143" s="230"/>
      <c r="M1143">
        <f t="shared" si="212"/>
        <v>0</v>
      </c>
      <c r="N1143" s="301"/>
      <c r="O1143" s="301"/>
    </row>
    <row r="1144" customFormat="1" hidden="1" spans="1:15">
      <c r="A1144" s="322">
        <v>2240405</v>
      </c>
      <c r="B1144" s="169" t="s">
        <v>1013</v>
      </c>
      <c r="C1144" s="241"/>
      <c r="D1144" s="292">
        <v>0</v>
      </c>
      <c r="E1144" s="241"/>
      <c r="F1144" s="228"/>
      <c r="G1144" s="229"/>
      <c r="H1144" s="230"/>
      <c r="I1144" s="286">
        <f t="shared" si="217"/>
        <v>0</v>
      </c>
      <c r="J1144" s="241"/>
      <c r="K1144" s="230"/>
      <c r="M1144">
        <f t="shared" si="212"/>
        <v>0</v>
      </c>
      <c r="N1144" s="301"/>
      <c r="O1144" s="301"/>
    </row>
    <row r="1145" customFormat="1" hidden="1" spans="1:15">
      <c r="A1145" s="322">
        <v>2240450</v>
      </c>
      <c r="B1145" s="169" t="s">
        <v>725</v>
      </c>
      <c r="C1145" s="241"/>
      <c r="D1145" s="292">
        <v>0</v>
      </c>
      <c r="E1145" s="241"/>
      <c r="F1145" s="228"/>
      <c r="G1145" s="229"/>
      <c r="H1145" s="230"/>
      <c r="I1145" s="286">
        <f t="shared" si="217"/>
        <v>0</v>
      </c>
      <c r="J1145" s="241"/>
      <c r="K1145" s="230"/>
      <c r="M1145">
        <f t="shared" si="212"/>
        <v>0</v>
      </c>
      <c r="N1145" s="301"/>
      <c r="O1145" s="301"/>
    </row>
    <row r="1146" customFormat="1" hidden="1" spans="1:15">
      <c r="A1146" s="322">
        <v>2240499</v>
      </c>
      <c r="B1146" s="169" t="s">
        <v>1014</v>
      </c>
      <c r="C1146" s="241"/>
      <c r="D1146" s="292">
        <v>0</v>
      </c>
      <c r="E1146" s="241"/>
      <c r="F1146" s="228"/>
      <c r="G1146" s="229"/>
      <c r="H1146" s="230"/>
      <c r="I1146" s="286">
        <f t="shared" si="217"/>
        <v>0</v>
      </c>
      <c r="J1146" s="241"/>
      <c r="K1146" s="230"/>
      <c r="M1146">
        <f t="shared" si="212"/>
        <v>0</v>
      </c>
      <c r="N1146" s="301"/>
      <c r="O1146" s="301"/>
    </row>
    <row r="1147" customFormat="1" hidden="1" spans="1:15">
      <c r="A1147" s="318">
        <v>22405</v>
      </c>
      <c r="B1147" s="307" t="s">
        <v>1015</v>
      </c>
      <c r="C1147" s="317">
        <f>SUM(C1148:C1159)</f>
        <v>1</v>
      </c>
      <c r="D1147" s="313">
        <v>1</v>
      </c>
      <c r="E1147" s="317">
        <f>SUM(E1148:E1159)</f>
        <v>0</v>
      </c>
      <c r="F1147" s="282">
        <f>E1147/D1147*100</f>
        <v>0</v>
      </c>
      <c r="G1147" s="280">
        <f>E1147-C1147</f>
        <v>-1</v>
      </c>
      <c r="H1147" s="283">
        <f>(E1147/C1147-1)*100</f>
        <v>-100</v>
      </c>
      <c r="I1147" s="313">
        <f>SUM(I1148:I1159)</f>
        <v>0</v>
      </c>
      <c r="J1147" s="304">
        <f>I1147-D1147</f>
        <v>-1</v>
      </c>
      <c r="K1147" s="283">
        <f>(I1147/D1147-1)*100</f>
        <v>-100</v>
      </c>
      <c r="M1147">
        <f t="shared" si="212"/>
        <v>0</v>
      </c>
      <c r="N1147" s="301"/>
      <c r="O1147" s="301"/>
    </row>
    <row r="1148" customFormat="1" hidden="1" spans="1:15">
      <c r="A1148" s="322">
        <v>2240501</v>
      </c>
      <c r="B1148" s="169" t="s">
        <v>706</v>
      </c>
      <c r="C1148" s="241"/>
      <c r="D1148" s="292">
        <v>0</v>
      </c>
      <c r="E1148" s="241"/>
      <c r="F1148" s="228"/>
      <c r="G1148" s="229"/>
      <c r="H1148" s="230"/>
      <c r="I1148" s="286">
        <f t="shared" ref="I1148:I1159" si="218">M1148+P1148+Q1148</f>
        <v>0</v>
      </c>
      <c r="J1148" s="241"/>
      <c r="K1148" s="230"/>
      <c r="M1148">
        <f t="shared" si="212"/>
        <v>0</v>
      </c>
      <c r="N1148" s="301"/>
      <c r="O1148" s="301"/>
    </row>
    <row r="1149" customFormat="1" hidden="1" spans="1:15">
      <c r="A1149" s="322">
        <v>2240502</v>
      </c>
      <c r="B1149" s="169" t="s">
        <v>707</v>
      </c>
      <c r="C1149" s="241"/>
      <c r="D1149" s="292">
        <v>0</v>
      </c>
      <c r="E1149" s="241"/>
      <c r="F1149" s="228"/>
      <c r="G1149" s="229"/>
      <c r="H1149" s="230"/>
      <c r="I1149" s="286">
        <f t="shared" si="218"/>
        <v>0</v>
      </c>
      <c r="J1149" s="241"/>
      <c r="K1149" s="230"/>
      <c r="M1149">
        <f t="shared" si="212"/>
        <v>0</v>
      </c>
      <c r="N1149" s="301"/>
      <c r="O1149" s="301"/>
    </row>
    <row r="1150" customFormat="1" hidden="1" spans="1:15">
      <c r="A1150" s="322">
        <v>2240503</v>
      </c>
      <c r="B1150" s="169" t="s">
        <v>708</v>
      </c>
      <c r="C1150" s="241"/>
      <c r="D1150" s="292">
        <v>0</v>
      </c>
      <c r="E1150" s="241"/>
      <c r="F1150" s="228"/>
      <c r="G1150" s="229"/>
      <c r="H1150" s="230"/>
      <c r="I1150" s="286">
        <f t="shared" si="218"/>
        <v>0</v>
      </c>
      <c r="J1150" s="241"/>
      <c r="K1150" s="230"/>
      <c r="M1150">
        <f t="shared" si="212"/>
        <v>0</v>
      </c>
      <c r="N1150" s="301"/>
      <c r="O1150" s="301"/>
    </row>
    <row r="1151" customFormat="1" hidden="1" spans="1:15">
      <c r="A1151" s="322">
        <v>2240504</v>
      </c>
      <c r="B1151" s="169" t="s">
        <v>1016</v>
      </c>
      <c r="C1151" s="241">
        <v>1</v>
      </c>
      <c r="D1151" s="292">
        <v>1</v>
      </c>
      <c r="E1151" s="241"/>
      <c r="F1151" s="228"/>
      <c r="G1151" s="229"/>
      <c r="H1151" s="230"/>
      <c r="I1151" s="286">
        <f t="shared" si="218"/>
        <v>0</v>
      </c>
      <c r="J1151" s="241"/>
      <c r="K1151" s="230"/>
      <c r="M1151">
        <f t="shared" si="212"/>
        <v>0</v>
      </c>
      <c r="N1151" s="301"/>
      <c r="O1151" s="301"/>
    </row>
    <row r="1152" customFormat="1" hidden="1" spans="1:15">
      <c r="A1152" s="322">
        <v>2240505</v>
      </c>
      <c r="B1152" s="169" t="s">
        <v>1017</v>
      </c>
      <c r="C1152" s="241"/>
      <c r="D1152" s="292">
        <v>0</v>
      </c>
      <c r="E1152" s="241"/>
      <c r="F1152" s="228"/>
      <c r="G1152" s="229"/>
      <c r="H1152" s="230"/>
      <c r="I1152" s="286">
        <f t="shared" si="218"/>
        <v>0</v>
      </c>
      <c r="J1152" s="241"/>
      <c r="K1152" s="230"/>
      <c r="M1152">
        <f t="shared" si="212"/>
        <v>0</v>
      </c>
      <c r="N1152" s="301"/>
      <c r="O1152" s="301"/>
    </row>
    <row r="1153" customFormat="1" hidden="1" spans="1:15">
      <c r="A1153" s="322">
        <v>2240506</v>
      </c>
      <c r="B1153" s="169" t="s">
        <v>1018</v>
      </c>
      <c r="C1153" s="241"/>
      <c r="D1153" s="292">
        <v>0</v>
      </c>
      <c r="E1153" s="241"/>
      <c r="F1153" s="228"/>
      <c r="G1153" s="229"/>
      <c r="H1153" s="230"/>
      <c r="I1153" s="286">
        <f t="shared" si="218"/>
        <v>0</v>
      </c>
      <c r="J1153" s="241"/>
      <c r="K1153" s="230"/>
      <c r="M1153">
        <f t="shared" si="212"/>
        <v>0</v>
      </c>
      <c r="N1153" s="301"/>
      <c r="O1153" s="301"/>
    </row>
    <row r="1154" customFormat="1" hidden="1" spans="1:15">
      <c r="A1154" s="322">
        <v>2240507</v>
      </c>
      <c r="B1154" s="169" t="s">
        <v>1019</v>
      </c>
      <c r="C1154" s="241"/>
      <c r="D1154" s="292">
        <v>0</v>
      </c>
      <c r="E1154" s="241"/>
      <c r="F1154" s="228"/>
      <c r="G1154" s="229"/>
      <c r="H1154" s="230"/>
      <c r="I1154" s="286">
        <f t="shared" si="218"/>
        <v>0</v>
      </c>
      <c r="J1154" s="241"/>
      <c r="K1154" s="230"/>
      <c r="M1154">
        <f t="shared" si="212"/>
        <v>0</v>
      </c>
      <c r="N1154" s="301"/>
      <c r="O1154" s="301"/>
    </row>
    <row r="1155" customFormat="1" hidden="1" spans="1:15">
      <c r="A1155" s="322">
        <v>2240508</v>
      </c>
      <c r="B1155" s="169" t="s">
        <v>1020</v>
      </c>
      <c r="C1155" s="241"/>
      <c r="D1155" s="292">
        <v>0</v>
      </c>
      <c r="E1155" s="241"/>
      <c r="F1155" s="228"/>
      <c r="G1155" s="229"/>
      <c r="H1155" s="230"/>
      <c r="I1155" s="286">
        <f t="shared" si="218"/>
        <v>0</v>
      </c>
      <c r="J1155" s="241"/>
      <c r="K1155" s="230"/>
      <c r="M1155">
        <f t="shared" si="212"/>
        <v>0</v>
      </c>
      <c r="N1155" s="301"/>
      <c r="O1155" s="301"/>
    </row>
    <row r="1156" customFormat="1" hidden="1" spans="1:15">
      <c r="A1156" s="322">
        <v>2240509</v>
      </c>
      <c r="B1156" s="169" t="s">
        <v>1021</v>
      </c>
      <c r="C1156" s="241"/>
      <c r="D1156" s="292">
        <v>0</v>
      </c>
      <c r="E1156" s="241"/>
      <c r="F1156" s="228"/>
      <c r="G1156" s="229"/>
      <c r="H1156" s="230"/>
      <c r="I1156" s="286">
        <f t="shared" si="218"/>
        <v>0</v>
      </c>
      <c r="J1156" s="241"/>
      <c r="K1156" s="230"/>
      <c r="M1156">
        <f t="shared" si="212"/>
        <v>0</v>
      </c>
      <c r="N1156" s="301"/>
      <c r="O1156" s="301"/>
    </row>
    <row r="1157" customFormat="1" hidden="1" spans="1:15">
      <c r="A1157" s="322">
        <v>2240510</v>
      </c>
      <c r="B1157" s="169" t="s">
        <v>1022</v>
      </c>
      <c r="C1157" s="241"/>
      <c r="D1157" s="292">
        <v>0</v>
      </c>
      <c r="E1157" s="241"/>
      <c r="F1157" s="228"/>
      <c r="G1157" s="229"/>
      <c r="H1157" s="230"/>
      <c r="I1157" s="286">
        <f t="shared" si="218"/>
        <v>0</v>
      </c>
      <c r="J1157" s="241"/>
      <c r="K1157" s="230"/>
      <c r="M1157">
        <f t="shared" si="212"/>
        <v>0</v>
      </c>
      <c r="N1157" s="301"/>
      <c r="O1157" s="301"/>
    </row>
    <row r="1158" customFormat="1" hidden="1" spans="1:15">
      <c r="A1158" s="322">
        <v>2240550</v>
      </c>
      <c r="B1158" s="169" t="s">
        <v>1023</v>
      </c>
      <c r="C1158" s="241"/>
      <c r="D1158" s="292">
        <v>0</v>
      </c>
      <c r="E1158" s="241"/>
      <c r="F1158" s="228"/>
      <c r="G1158" s="229"/>
      <c r="H1158" s="230"/>
      <c r="I1158" s="286">
        <f t="shared" si="218"/>
        <v>0</v>
      </c>
      <c r="J1158" s="241"/>
      <c r="K1158" s="230"/>
      <c r="M1158">
        <f t="shared" si="212"/>
        <v>0</v>
      </c>
      <c r="N1158" s="301"/>
      <c r="O1158" s="301"/>
    </row>
    <row r="1159" customFormat="1" hidden="1" spans="1:15">
      <c r="A1159" s="322">
        <v>2240599</v>
      </c>
      <c r="B1159" s="169" t="s">
        <v>1024</v>
      </c>
      <c r="C1159" s="241"/>
      <c r="D1159" s="292">
        <v>0</v>
      </c>
      <c r="E1159" s="241"/>
      <c r="F1159" s="228"/>
      <c r="G1159" s="229"/>
      <c r="H1159" s="230"/>
      <c r="I1159" s="286">
        <f t="shared" si="218"/>
        <v>0</v>
      </c>
      <c r="J1159" s="241"/>
      <c r="K1159" s="230"/>
      <c r="M1159">
        <f t="shared" si="212"/>
        <v>0</v>
      </c>
      <c r="N1159" s="301"/>
      <c r="O1159" s="301"/>
    </row>
    <row r="1160" customFormat="1" hidden="1" spans="1:15">
      <c r="A1160" s="318">
        <v>22406</v>
      </c>
      <c r="B1160" s="307" t="s">
        <v>1025</v>
      </c>
      <c r="C1160" s="317">
        <f>SUM(C1161:C1163)</f>
        <v>32</v>
      </c>
      <c r="D1160" s="313">
        <v>103</v>
      </c>
      <c r="E1160" s="317">
        <f>SUM(E1161:E1163)</f>
        <v>79</v>
      </c>
      <c r="F1160" s="282"/>
      <c r="G1160" s="280">
        <f>E1160-C1160</f>
        <v>47</v>
      </c>
      <c r="H1160" s="283"/>
      <c r="I1160" s="313">
        <f>SUM(I1161:I1163)</f>
        <v>157</v>
      </c>
      <c r="J1160" s="304">
        <f>I1160-D1160</f>
        <v>54</v>
      </c>
      <c r="K1160" s="283"/>
      <c r="M1160">
        <f t="shared" si="212"/>
        <v>0</v>
      </c>
      <c r="N1160" s="301"/>
      <c r="O1160" s="301"/>
    </row>
    <row r="1161" customFormat="1" hidden="1" spans="1:17">
      <c r="A1161" s="322">
        <v>2240601</v>
      </c>
      <c r="B1161" s="169" t="s">
        <v>1026</v>
      </c>
      <c r="C1161" s="241">
        <v>32</v>
      </c>
      <c r="D1161" s="292">
        <v>103</v>
      </c>
      <c r="E1161" s="241">
        <v>79</v>
      </c>
      <c r="F1161" s="228"/>
      <c r="G1161" s="229"/>
      <c r="H1161" s="230"/>
      <c r="I1161" s="286">
        <f t="shared" ref="I1161:I1163" si="219">M1161+P1161+Q1161</f>
        <v>157</v>
      </c>
      <c r="J1161" s="241"/>
      <c r="K1161" s="230"/>
      <c r="M1161">
        <f t="shared" si="212"/>
        <v>0</v>
      </c>
      <c r="N1161" s="301"/>
      <c r="O1161" s="301"/>
      <c r="P1161">
        <v>54</v>
      </c>
      <c r="Q1161">
        <v>103</v>
      </c>
    </row>
    <row r="1162" customFormat="1" hidden="1" spans="1:15">
      <c r="A1162" s="322">
        <v>2240602</v>
      </c>
      <c r="B1162" s="169" t="s">
        <v>1027</v>
      </c>
      <c r="C1162" s="241"/>
      <c r="D1162" s="292">
        <v>0</v>
      </c>
      <c r="E1162" s="241"/>
      <c r="F1162" s="228"/>
      <c r="G1162" s="229"/>
      <c r="H1162" s="230"/>
      <c r="I1162" s="286">
        <f t="shared" si="219"/>
        <v>0</v>
      </c>
      <c r="J1162" s="241"/>
      <c r="K1162" s="230"/>
      <c r="M1162">
        <f t="shared" si="212"/>
        <v>0</v>
      </c>
      <c r="N1162" s="301"/>
      <c r="O1162" s="301"/>
    </row>
    <row r="1163" customFormat="1" hidden="1" spans="1:15">
      <c r="A1163" s="322">
        <v>2240699</v>
      </c>
      <c r="B1163" s="169" t="s">
        <v>1028</v>
      </c>
      <c r="C1163" s="241"/>
      <c r="D1163" s="292">
        <v>0</v>
      </c>
      <c r="E1163" s="241"/>
      <c r="F1163" s="228"/>
      <c r="G1163" s="229"/>
      <c r="H1163" s="230"/>
      <c r="I1163" s="286">
        <f t="shared" si="219"/>
        <v>0</v>
      </c>
      <c r="J1163" s="241"/>
      <c r="K1163" s="230"/>
      <c r="M1163">
        <f t="shared" si="212"/>
        <v>0</v>
      </c>
      <c r="N1163" s="301"/>
      <c r="O1163" s="301"/>
    </row>
    <row r="1164" customFormat="1" hidden="1" spans="1:15">
      <c r="A1164" s="318">
        <v>22407</v>
      </c>
      <c r="B1164" s="307" t="s">
        <v>1029</v>
      </c>
      <c r="C1164" s="317">
        <f>SUM(C1165:C1167)</f>
        <v>516</v>
      </c>
      <c r="D1164" s="313"/>
      <c r="E1164" s="317">
        <f>SUM(E1165:E1167)</f>
        <v>506</v>
      </c>
      <c r="F1164" s="282"/>
      <c r="G1164" s="280">
        <f>E1164-C1164</f>
        <v>-10</v>
      </c>
      <c r="H1164" s="283">
        <f>(E1164/C1164-1)*100</f>
        <v>-1.93798449612403</v>
      </c>
      <c r="I1164" s="313">
        <f>SUM(I1165:I1167)</f>
        <v>14</v>
      </c>
      <c r="J1164" s="304">
        <f t="shared" ref="J1164:J1170" si="220">I1164-D1164</f>
        <v>14</v>
      </c>
      <c r="K1164" s="283"/>
      <c r="M1164">
        <f t="shared" si="212"/>
        <v>0</v>
      </c>
      <c r="N1164" s="301"/>
      <c r="O1164" s="301"/>
    </row>
    <row r="1165" customFormat="1" hidden="1" spans="1:17">
      <c r="A1165" s="322">
        <v>2240703</v>
      </c>
      <c r="B1165" s="169" t="s">
        <v>1030</v>
      </c>
      <c r="C1165" s="241">
        <v>202</v>
      </c>
      <c r="D1165" s="292">
        <v>0</v>
      </c>
      <c r="E1165" s="241">
        <v>459</v>
      </c>
      <c r="F1165" s="228"/>
      <c r="G1165" s="229"/>
      <c r="H1165" s="230"/>
      <c r="I1165" s="286">
        <f t="shared" ref="I1165:I1169" si="221">M1165+P1165+Q1165</f>
        <v>14</v>
      </c>
      <c r="J1165" s="241"/>
      <c r="K1165" s="230"/>
      <c r="M1165">
        <f t="shared" si="212"/>
        <v>0</v>
      </c>
      <c r="N1165" s="301"/>
      <c r="O1165" s="301"/>
      <c r="Q1165">
        <v>14</v>
      </c>
    </row>
    <row r="1166" customFormat="1" hidden="1" spans="1:15">
      <c r="A1166" s="322">
        <v>2240704</v>
      </c>
      <c r="B1166" s="169" t="s">
        <v>1031</v>
      </c>
      <c r="C1166" s="241">
        <v>304</v>
      </c>
      <c r="D1166" s="292">
        <v>0</v>
      </c>
      <c r="E1166" s="241">
        <v>47</v>
      </c>
      <c r="F1166" s="228"/>
      <c r="G1166" s="229"/>
      <c r="H1166" s="230"/>
      <c r="I1166" s="286">
        <f t="shared" si="221"/>
        <v>0</v>
      </c>
      <c r="J1166" s="241"/>
      <c r="K1166" s="230"/>
      <c r="M1166">
        <f t="shared" si="212"/>
        <v>0</v>
      </c>
      <c r="N1166" s="301"/>
      <c r="O1166" s="301"/>
    </row>
    <row r="1167" customFormat="1" hidden="1" spans="1:15">
      <c r="A1167" s="322">
        <v>2240799</v>
      </c>
      <c r="B1167" s="169" t="s">
        <v>1032</v>
      </c>
      <c r="C1167" s="241">
        <v>10</v>
      </c>
      <c r="D1167" s="292">
        <v>0</v>
      </c>
      <c r="E1167" s="241"/>
      <c r="F1167" s="228"/>
      <c r="G1167" s="229"/>
      <c r="H1167" s="230"/>
      <c r="I1167" s="286">
        <f t="shared" si="221"/>
        <v>0</v>
      </c>
      <c r="J1167" s="241"/>
      <c r="K1167" s="230"/>
      <c r="M1167">
        <f t="shared" si="212"/>
        <v>0</v>
      </c>
      <c r="N1167" s="301"/>
      <c r="O1167" s="301"/>
    </row>
    <row r="1168" customFormat="1" hidden="1" spans="1:17">
      <c r="A1168" s="318">
        <v>22499</v>
      </c>
      <c r="B1168" s="307" t="s">
        <v>1033</v>
      </c>
      <c r="C1168" s="317"/>
      <c r="D1168" s="313"/>
      <c r="E1168" s="317"/>
      <c r="F1168" s="282"/>
      <c r="G1168" s="280"/>
      <c r="H1168" s="283"/>
      <c r="I1168" s="313">
        <f t="shared" si="221"/>
        <v>2162</v>
      </c>
      <c r="J1168" s="304">
        <f t="shared" si="220"/>
        <v>2162</v>
      </c>
      <c r="K1168" s="283"/>
      <c r="M1168">
        <f t="shared" si="212"/>
        <v>0</v>
      </c>
      <c r="N1168" s="301"/>
      <c r="O1168" s="301"/>
      <c r="Q1168">
        <v>2162</v>
      </c>
    </row>
    <row r="1169" s="208" customFormat="1" spans="1:15">
      <c r="A1169" s="273">
        <v>227</v>
      </c>
      <c r="B1169" s="274" t="s">
        <v>1034</v>
      </c>
      <c r="C1169" s="303"/>
      <c r="D1169" s="324">
        <v>1690</v>
      </c>
      <c r="E1169" s="303"/>
      <c r="F1169" s="303"/>
      <c r="G1169" s="303">
        <v>38</v>
      </c>
      <c r="H1169" s="303">
        <v>18.0094786729858</v>
      </c>
      <c r="I1169" s="324">
        <f t="shared" si="221"/>
        <v>1471</v>
      </c>
      <c r="J1169" s="303">
        <f t="shared" si="220"/>
        <v>-219</v>
      </c>
      <c r="K1169" s="277">
        <f t="shared" ref="K1169:K1173" si="222">(I1169/D1169-1)*100</f>
        <v>-12.9585798816568</v>
      </c>
      <c r="M1169" s="208">
        <f t="shared" si="212"/>
        <v>1471</v>
      </c>
      <c r="N1169" s="301"/>
      <c r="O1169" s="301">
        <v>1471</v>
      </c>
    </row>
    <row r="1170" s="208" customFormat="1" spans="1:15">
      <c r="A1170" s="273">
        <v>229</v>
      </c>
      <c r="B1170" s="274" t="s">
        <v>1035</v>
      </c>
      <c r="C1170" s="275">
        <f>SUM(C1171:C1172)</f>
        <v>-9537</v>
      </c>
      <c r="D1170" s="302">
        <v>7812</v>
      </c>
      <c r="E1170" s="275">
        <f>SUM(E1171:E1172)</f>
        <v>1543</v>
      </c>
      <c r="F1170" s="276">
        <f>E1170/D1170*100</f>
        <v>19.7516641065028</v>
      </c>
      <c r="G1170" s="275">
        <f>E1170-C1170</f>
        <v>11080</v>
      </c>
      <c r="H1170" s="277">
        <f>(E1170/C1170-1)*100</f>
        <v>-116.179091957639</v>
      </c>
      <c r="I1170" s="302">
        <f>SUM(I1171:I1172)</f>
        <v>592</v>
      </c>
      <c r="J1170" s="303">
        <f t="shared" si="220"/>
        <v>-7220</v>
      </c>
      <c r="K1170" s="277">
        <f t="shared" si="222"/>
        <v>-92.4219150025602</v>
      </c>
      <c r="M1170" s="208">
        <f t="shared" si="212"/>
        <v>0</v>
      </c>
      <c r="N1170" s="301"/>
      <c r="O1170" s="301"/>
    </row>
    <row r="1171" customFormat="1" hidden="1" spans="1:15">
      <c r="A1171" s="322">
        <v>22902</v>
      </c>
      <c r="B1171" s="169" t="s">
        <v>1036</v>
      </c>
      <c r="C1171" s="241"/>
      <c r="D1171" s="286">
        <v>0</v>
      </c>
      <c r="E1171" s="241"/>
      <c r="F1171" s="228"/>
      <c r="G1171" s="241"/>
      <c r="H1171" s="230"/>
      <c r="I1171" s="286">
        <f t="shared" ref="I1171:I1175" si="223">M1171+P1171+Q1171</f>
        <v>0</v>
      </c>
      <c r="J1171" s="241"/>
      <c r="K1171" s="230"/>
      <c r="M1171">
        <f t="shared" ref="M1171:M1199" si="224">N1171+O1171</f>
        <v>0</v>
      </c>
      <c r="N1171" s="301"/>
      <c r="O1171" s="301"/>
    </row>
    <row r="1172" s="208" customFormat="1" hidden="1" spans="1:17">
      <c r="A1172" s="319">
        <v>22999</v>
      </c>
      <c r="B1172" s="288" t="s">
        <v>1037</v>
      </c>
      <c r="C1172" s="241">
        <v>-9537</v>
      </c>
      <c r="D1172" s="286">
        <v>7812</v>
      </c>
      <c r="E1172" s="241">
        <v>1543</v>
      </c>
      <c r="F1172" s="228"/>
      <c r="G1172" s="229"/>
      <c r="H1172" s="230"/>
      <c r="I1172" s="286">
        <f t="shared" si="223"/>
        <v>592</v>
      </c>
      <c r="J1172" s="241"/>
      <c r="K1172" s="230"/>
      <c r="M1172">
        <f t="shared" si="224"/>
        <v>592</v>
      </c>
      <c r="N1172" s="301"/>
      <c r="O1172" s="301">
        <v>592</v>
      </c>
      <c r="P1172"/>
      <c r="Q1172"/>
    </row>
    <row r="1173" s="208" customFormat="1" spans="1:15">
      <c r="A1173" s="273">
        <v>231</v>
      </c>
      <c r="B1173" s="274" t="s">
        <v>1038</v>
      </c>
      <c r="C1173" s="325"/>
      <c r="D1173" s="326">
        <v>0</v>
      </c>
      <c r="E1173" s="325">
        <f>SUM(E1174:E1177)</f>
        <v>0</v>
      </c>
      <c r="F1173" s="276"/>
      <c r="G1173" s="275">
        <f>E1173-C1173</f>
        <v>0</v>
      </c>
      <c r="H1173" s="277" t="e">
        <f>(E1173/C1173-1)*100</f>
        <v>#DIV/0!</v>
      </c>
      <c r="I1173" s="326">
        <f>SUM(I1174:I1177)</f>
        <v>1000</v>
      </c>
      <c r="J1173" s="303">
        <f>I1173-D1173</f>
        <v>1000</v>
      </c>
      <c r="K1173" s="277" t="e">
        <f t="shared" si="222"/>
        <v>#DIV/0!</v>
      </c>
      <c r="M1173" s="208">
        <f t="shared" si="224"/>
        <v>0</v>
      </c>
      <c r="N1173" s="301"/>
      <c r="O1173" s="301"/>
    </row>
    <row r="1174" customFormat="1" hidden="1" spans="1:15">
      <c r="A1174" s="319"/>
      <c r="B1174" s="288" t="s">
        <v>1039</v>
      </c>
      <c r="C1174" s="241"/>
      <c r="D1174" s="286">
        <v>0</v>
      </c>
      <c r="E1174" s="241"/>
      <c r="F1174" s="228"/>
      <c r="G1174" s="241"/>
      <c r="H1174" s="230"/>
      <c r="I1174" s="286">
        <f t="shared" si="223"/>
        <v>1000</v>
      </c>
      <c r="J1174" s="241">
        <v>0</v>
      </c>
      <c r="K1174" s="230">
        <v>0</v>
      </c>
      <c r="M1174">
        <f t="shared" si="224"/>
        <v>1000</v>
      </c>
      <c r="N1174" s="301"/>
      <c r="O1174" s="301">
        <v>1000</v>
      </c>
    </row>
    <row r="1175" customFormat="1" hidden="1" spans="1:15">
      <c r="A1175" s="319"/>
      <c r="B1175" s="288" t="s">
        <v>1040</v>
      </c>
      <c r="C1175" s="241"/>
      <c r="D1175" s="286">
        <v>0</v>
      </c>
      <c r="E1175" s="241"/>
      <c r="F1175" s="228"/>
      <c r="G1175" s="241"/>
      <c r="H1175" s="230"/>
      <c r="I1175" s="286">
        <f t="shared" si="223"/>
        <v>0</v>
      </c>
      <c r="J1175" s="241">
        <v>0</v>
      </c>
      <c r="K1175" s="230">
        <v>0</v>
      </c>
      <c r="M1175">
        <f t="shared" si="224"/>
        <v>0</v>
      </c>
      <c r="N1175" s="301"/>
      <c r="O1175" s="301"/>
    </row>
    <row r="1176" customFormat="1" hidden="1" spans="1:15">
      <c r="A1176" s="319"/>
      <c r="B1176" s="288" t="s">
        <v>1041</v>
      </c>
      <c r="C1176" s="241"/>
      <c r="D1176" s="286"/>
      <c r="E1176" s="241"/>
      <c r="F1176" s="228"/>
      <c r="G1176" s="241"/>
      <c r="H1176" s="230"/>
      <c r="I1176" s="286"/>
      <c r="J1176" s="241"/>
      <c r="K1176" s="230"/>
      <c r="M1176">
        <f t="shared" si="224"/>
        <v>0</v>
      </c>
      <c r="N1176" s="301"/>
      <c r="O1176" s="301"/>
    </row>
    <row r="1177" customFormat="1" hidden="1" spans="1:15">
      <c r="A1177" s="319"/>
      <c r="B1177" s="288" t="s">
        <v>1042</v>
      </c>
      <c r="C1177" s="241"/>
      <c r="D1177" s="286">
        <v>0</v>
      </c>
      <c r="E1177" s="241"/>
      <c r="F1177" s="228"/>
      <c r="G1177" s="241"/>
      <c r="H1177" s="230"/>
      <c r="I1177" s="286">
        <f t="shared" ref="I1177:I1181" si="225">M1177+P1177+Q1177</f>
        <v>0</v>
      </c>
      <c r="J1177" s="241">
        <v>0</v>
      </c>
      <c r="K1177" s="230">
        <v>0</v>
      </c>
      <c r="M1177">
        <f t="shared" si="224"/>
        <v>0</v>
      </c>
      <c r="N1177" s="301"/>
      <c r="O1177" s="301"/>
    </row>
    <row r="1178" s="208" customFormat="1" spans="1:15">
      <c r="A1178" s="273">
        <v>232</v>
      </c>
      <c r="B1178" s="274" t="s">
        <v>1043</v>
      </c>
      <c r="C1178" s="325">
        <f>SUM(C1179:C1181)</f>
        <v>2871</v>
      </c>
      <c r="D1178" s="326">
        <v>2855</v>
      </c>
      <c r="E1178" s="325">
        <f>SUM(E1179:E1181)</f>
        <v>2786</v>
      </c>
      <c r="F1178" s="276"/>
      <c r="G1178" s="275">
        <f>E1178-C1178</f>
        <v>-85</v>
      </c>
      <c r="H1178" s="277">
        <f>(E1178/C1178-1)*100</f>
        <v>-2.96064089167537</v>
      </c>
      <c r="I1178" s="326">
        <f>SUM(I1179:I1181)</f>
        <v>2847</v>
      </c>
      <c r="J1178" s="303">
        <f>I1178-D1178</f>
        <v>-8</v>
      </c>
      <c r="K1178" s="277">
        <f>(I1178/D1178-1)*100</f>
        <v>-0.28021015761821</v>
      </c>
      <c r="M1178" s="208">
        <f t="shared" si="224"/>
        <v>0</v>
      </c>
      <c r="N1178" s="301"/>
      <c r="O1178" s="301"/>
    </row>
    <row r="1179" customFormat="1" hidden="1" spans="1:15">
      <c r="A1179" s="319"/>
      <c r="B1179" s="288" t="s">
        <v>1044</v>
      </c>
      <c r="C1179" s="241">
        <v>2871</v>
      </c>
      <c r="D1179" s="286">
        <v>2855</v>
      </c>
      <c r="E1179" s="241">
        <v>2786</v>
      </c>
      <c r="F1179" s="228"/>
      <c r="G1179" s="241"/>
      <c r="H1179" s="230"/>
      <c r="I1179" s="286">
        <f t="shared" si="225"/>
        <v>2847</v>
      </c>
      <c r="J1179" s="241">
        <v>0</v>
      </c>
      <c r="K1179" s="230">
        <v>0</v>
      </c>
      <c r="M1179">
        <f t="shared" si="224"/>
        <v>2847</v>
      </c>
      <c r="N1179" s="301"/>
      <c r="O1179" s="301">
        <v>2847</v>
      </c>
    </row>
    <row r="1180" customFormat="1" hidden="1" spans="1:15">
      <c r="A1180" s="319"/>
      <c r="B1180" s="288" t="s">
        <v>1045</v>
      </c>
      <c r="C1180" s="241"/>
      <c r="D1180" s="286">
        <v>0</v>
      </c>
      <c r="E1180" s="241"/>
      <c r="F1180" s="228"/>
      <c r="G1180" s="241"/>
      <c r="H1180" s="230"/>
      <c r="I1180" s="286">
        <f t="shared" si="225"/>
        <v>0</v>
      </c>
      <c r="J1180" s="241">
        <v>0</v>
      </c>
      <c r="K1180" s="230">
        <v>0</v>
      </c>
      <c r="M1180">
        <f t="shared" si="224"/>
        <v>0</v>
      </c>
      <c r="N1180" s="301"/>
      <c r="O1180" s="301"/>
    </row>
    <row r="1181" customFormat="1" hidden="1" spans="1:15">
      <c r="A1181" s="319"/>
      <c r="B1181" s="288" t="s">
        <v>1046</v>
      </c>
      <c r="C1181" s="241"/>
      <c r="D1181" s="286">
        <v>0</v>
      </c>
      <c r="E1181" s="241"/>
      <c r="F1181" s="228"/>
      <c r="G1181" s="241"/>
      <c r="H1181" s="230"/>
      <c r="I1181" s="286">
        <f t="shared" si="225"/>
        <v>0</v>
      </c>
      <c r="J1181" s="241">
        <v>0</v>
      </c>
      <c r="K1181" s="230">
        <v>0</v>
      </c>
      <c r="M1181">
        <f t="shared" si="224"/>
        <v>0</v>
      </c>
      <c r="N1181" s="301"/>
      <c r="O1181" s="301"/>
    </row>
    <row r="1182" s="208" customFormat="1" spans="1:15">
      <c r="A1182" s="273">
        <v>233</v>
      </c>
      <c r="B1182" s="274" t="s">
        <v>1047</v>
      </c>
      <c r="C1182" s="275">
        <f>SUM(C1183)</f>
        <v>25</v>
      </c>
      <c r="D1182" s="302"/>
      <c r="E1182" s="275">
        <f>SUM(E1183)</f>
        <v>22</v>
      </c>
      <c r="F1182" s="275"/>
      <c r="G1182" s="275">
        <f t="shared" ref="G1182:G1185" si="226">E1182-C1182</f>
        <v>-3</v>
      </c>
      <c r="H1182" s="275">
        <f t="shared" ref="H1182:H1185" si="227">(E1182/C1182-1)*100</f>
        <v>-12</v>
      </c>
      <c r="I1182" s="302">
        <f>SUM(I1183)</f>
        <v>1</v>
      </c>
      <c r="J1182" s="275">
        <f t="shared" ref="J1182:J1185" si="228">I1182-D1182</f>
        <v>1</v>
      </c>
      <c r="K1182" s="275"/>
      <c r="M1182" s="208">
        <f t="shared" si="224"/>
        <v>0</v>
      </c>
      <c r="N1182" s="301"/>
      <c r="O1182" s="301"/>
    </row>
    <row r="1183" customFormat="1" hidden="1" spans="1:15">
      <c r="A1183" s="327"/>
      <c r="B1183" s="288" t="s">
        <v>1048</v>
      </c>
      <c r="C1183" s="241">
        <v>25</v>
      </c>
      <c r="D1183" s="286"/>
      <c r="E1183" s="241">
        <v>22</v>
      </c>
      <c r="F1183" s="228"/>
      <c r="G1183" s="229"/>
      <c r="H1183" s="230"/>
      <c r="I1183" s="286">
        <f>M1183+P1183+Q1183</f>
        <v>1</v>
      </c>
      <c r="J1183" s="241">
        <v>0</v>
      </c>
      <c r="K1183" s="230">
        <v>0</v>
      </c>
      <c r="M1183">
        <f t="shared" si="224"/>
        <v>1</v>
      </c>
      <c r="N1183" s="301"/>
      <c r="O1183" s="301">
        <v>1</v>
      </c>
    </row>
    <row r="1184" s="208" customFormat="1" spans="1:15">
      <c r="A1184" s="328"/>
      <c r="B1184" s="329" t="s">
        <v>1049</v>
      </c>
      <c r="C1184" s="330">
        <f>C1182+C1178+C1173+C1170+C1169+C1120+C1078+C1057+C1023+C1019+C999+C937+C885+C778+C759+C695+C626+C502+C445+C393+C342+C255+C246+C6</f>
        <v>271658</v>
      </c>
      <c r="D1184" s="331">
        <v>273956</v>
      </c>
      <c r="E1184" s="330">
        <f>E1182+E1178+E1173+E1170+E1169+E1120+E1078+E1057+E1023+E1019+E999+E937+E885+E778+E759+E695+E626+E502+E445+E393+E342+E255+E246+E6</f>
        <v>294093</v>
      </c>
      <c r="F1184" s="276">
        <f>E1184/D1184*100</f>
        <v>107.350450437297</v>
      </c>
      <c r="G1184" s="275">
        <f t="shared" si="226"/>
        <v>22435</v>
      </c>
      <c r="H1184" s="277">
        <f t="shared" si="227"/>
        <v>8.25854567139566</v>
      </c>
      <c r="I1184" s="331">
        <f>I1182+I1178+I1173+I1170+I1169+I1120+I1078+I1057+I1023+I1019+I999+I937+I885+I778+I759+I695+I626+I502+I445+I393+I342+I255+I246+I6</f>
        <v>257939</v>
      </c>
      <c r="J1184" s="303">
        <f t="shared" si="228"/>
        <v>-16017</v>
      </c>
      <c r="K1184" s="277">
        <f>(I1184/D1184-1)*100</f>
        <v>-5.84655930149367</v>
      </c>
      <c r="M1184" s="208">
        <f t="shared" si="224"/>
        <v>0</v>
      </c>
      <c r="N1184" s="301"/>
      <c r="O1184" s="301"/>
    </row>
    <row r="1185" s="208" customFormat="1" spans="1:15">
      <c r="A1185" s="332"/>
      <c r="B1185" s="333" t="s">
        <v>1050</v>
      </c>
      <c r="C1185" s="334">
        <f>SUM(C1186,C1189,C1192:C1196)</f>
        <v>67669</v>
      </c>
      <c r="D1185" s="335">
        <v>3914</v>
      </c>
      <c r="E1185" s="334">
        <f>SUM(E1186,E1189,E1192:E1196)</f>
        <v>61890</v>
      </c>
      <c r="F1185" s="276">
        <f>E1185/D1185*100</f>
        <v>1581.24680633623</v>
      </c>
      <c r="G1185" s="275">
        <f t="shared" si="226"/>
        <v>-5779</v>
      </c>
      <c r="H1185" s="277">
        <f t="shared" si="227"/>
        <v>-8.54009960247676</v>
      </c>
      <c r="I1185" s="335">
        <f>SUM(I1186,I1189,I1192:I1196)</f>
        <v>4257</v>
      </c>
      <c r="J1185" s="303">
        <f t="shared" si="228"/>
        <v>343</v>
      </c>
      <c r="K1185" s="277">
        <f>(I1185/D1185-1)*100</f>
        <v>8.76341338783853</v>
      </c>
      <c r="M1185" s="208">
        <f t="shared" si="224"/>
        <v>0</v>
      </c>
      <c r="N1185" s="301"/>
      <c r="O1185" s="301"/>
    </row>
    <row r="1186" customFormat="1" hidden="1" spans="1:15">
      <c r="A1186" s="336"/>
      <c r="B1186" s="196" t="s">
        <v>1051</v>
      </c>
      <c r="C1186" s="212">
        <f>SUM(C1187:C1188)</f>
        <v>8130</v>
      </c>
      <c r="D1186" s="337">
        <v>3914</v>
      </c>
      <c r="E1186" s="212">
        <f>SUM(E1187:E1188)</f>
        <v>8299</v>
      </c>
      <c r="F1186" s="228"/>
      <c r="G1186" s="229"/>
      <c r="H1186" s="230"/>
      <c r="I1186" s="337">
        <f>SUM(I1187:I1188)</f>
        <v>4257</v>
      </c>
      <c r="J1186" s="241"/>
      <c r="K1186" s="230"/>
      <c r="M1186">
        <f t="shared" si="224"/>
        <v>0</v>
      </c>
      <c r="N1186" s="301"/>
      <c r="O1186" s="301"/>
    </row>
    <row r="1187" customFormat="1" hidden="1" spans="1:15">
      <c r="A1187" s="336"/>
      <c r="B1187" s="196" t="s">
        <v>1052</v>
      </c>
      <c r="C1187" s="212">
        <v>2639</v>
      </c>
      <c r="D1187" s="286">
        <v>2639</v>
      </c>
      <c r="E1187" s="212">
        <v>2639</v>
      </c>
      <c r="F1187" s="228"/>
      <c r="G1187" s="229"/>
      <c r="H1187" s="230"/>
      <c r="I1187" s="286">
        <v>2639</v>
      </c>
      <c r="J1187" s="241"/>
      <c r="K1187" s="230"/>
      <c r="M1187">
        <f t="shared" si="224"/>
        <v>0</v>
      </c>
      <c r="N1187" s="301"/>
      <c r="O1187" s="301"/>
    </row>
    <row r="1188" customFormat="1" hidden="1" spans="1:15">
      <c r="A1188" s="338"/>
      <c r="B1188" s="231" t="s">
        <v>1053</v>
      </c>
      <c r="C1188" s="232">
        <v>5491</v>
      </c>
      <c r="D1188" s="339">
        <v>1275</v>
      </c>
      <c r="E1188" s="232">
        <v>5660</v>
      </c>
      <c r="F1188" s="228"/>
      <c r="G1188" s="229"/>
      <c r="H1188" s="230"/>
      <c r="I1188" s="339">
        <v>1618</v>
      </c>
      <c r="J1188" s="241"/>
      <c r="K1188" s="230"/>
      <c r="M1188">
        <f t="shared" si="224"/>
        <v>0</v>
      </c>
      <c r="N1188" s="301"/>
      <c r="O1188" s="301"/>
    </row>
    <row r="1189" customFormat="1" hidden="1" spans="1:15">
      <c r="A1189" s="336"/>
      <c r="B1189" s="196" t="s">
        <v>1054</v>
      </c>
      <c r="C1189" s="212"/>
      <c r="D1189" s="337"/>
      <c r="E1189" s="212"/>
      <c r="F1189" s="228"/>
      <c r="G1189" s="229"/>
      <c r="H1189" s="230"/>
      <c r="I1189" s="337"/>
      <c r="J1189" s="241"/>
      <c r="K1189" s="230"/>
      <c r="M1189">
        <f t="shared" si="224"/>
        <v>0</v>
      </c>
      <c r="N1189" s="301"/>
      <c r="O1189" s="301"/>
    </row>
    <row r="1190" customFormat="1" hidden="1" spans="1:15">
      <c r="A1190" s="336"/>
      <c r="B1190" s="196" t="s">
        <v>1055</v>
      </c>
      <c r="C1190" s="234"/>
      <c r="D1190" s="315"/>
      <c r="E1190" s="234"/>
      <c r="F1190" s="228"/>
      <c r="G1190" s="229"/>
      <c r="H1190" s="230"/>
      <c r="I1190" s="315"/>
      <c r="J1190" s="241"/>
      <c r="K1190" s="230"/>
      <c r="M1190">
        <f t="shared" si="224"/>
        <v>0</v>
      </c>
      <c r="N1190" s="301"/>
      <c r="O1190" s="301"/>
    </row>
    <row r="1191" customFormat="1" hidden="1" spans="1:15">
      <c r="A1191" s="336"/>
      <c r="B1191" s="196" t="s">
        <v>1056</v>
      </c>
      <c r="C1191" s="234"/>
      <c r="D1191" s="315"/>
      <c r="E1191" s="234"/>
      <c r="F1191" s="228"/>
      <c r="G1191" s="229"/>
      <c r="H1191" s="230"/>
      <c r="I1191" s="315"/>
      <c r="J1191" s="241"/>
      <c r="K1191" s="230"/>
      <c r="M1191">
        <f t="shared" si="224"/>
        <v>0</v>
      </c>
      <c r="N1191" s="301"/>
      <c r="O1191" s="301"/>
    </row>
    <row r="1192" customFormat="1" hidden="1" spans="1:15">
      <c r="A1192" s="338"/>
      <c r="B1192" s="236" t="s">
        <v>1057</v>
      </c>
      <c r="C1192" s="234"/>
      <c r="D1192" s="286"/>
      <c r="E1192" s="234"/>
      <c r="F1192" s="228"/>
      <c r="G1192" s="229"/>
      <c r="H1192" s="230"/>
      <c r="I1192" s="286"/>
      <c r="J1192" s="207"/>
      <c r="K1192" s="242"/>
      <c r="M1192">
        <f t="shared" si="224"/>
        <v>0</v>
      </c>
      <c r="N1192" s="301"/>
      <c r="O1192" s="301"/>
    </row>
    <row r="1193" customFormat="1" hidden="1" spans="1:15">
      <c r="A1193" s="338"/>
      <c r="B1193" s="236" t="s">
        <v>1058</v>
      </c>
      <c r="C1193" s="234"/>
      <c r="D1193" s="286"/>
      <c r="E1193" s="234"/>
      <c r="F1193" s="228"/>
      <c r="G1193" s="229"/>
      <c r="H1193" s="230"/>
      <c r="I1193" s="286"/>
      <c r="J1193" s="207"/>
      <c r="K1193" s="242"/>
      <c r="M1193">
        <f t="shared" si="224"/>
        <v>0</v>
      </c>
      <c r="N1193" s="301"/>
      <c r="O1193" s="301"/>
    </row>
    <row r="1194" customFormat="1" hidden="1" spans="1:15">
      <c r="A1194" s="338"/>
      <c r="B1194" s="236" t="s">
        <v>1059</v>
      </c>
      <c r="C1194" s="234">
        <v>11800</v>
      </c>
      <c r="D1194" s="286"/>
      <c r="E1194" s="234">
        <v>14600</v>
      </c>
      <c r="F1194" s="228"/>
      <c r="G1194" s="229"/>
      <c r="H1194" s="230"/>
      <c r="I1194" s="286"/>
      <c r="J1194" s="207"/>
      <c r="K1194" s="242"/>
      <c r="M1194">
        <f t="shared" si="224"/>
        <v>0</v>
      </c>
      <c r="N1194" s="301"/>
      <c r="O1194" s="301"/>
    </row>
    <row r="1195" customFormat="1" hidden="1" spans="1:15">
      <c r="A1195" s="338"/>
      <c r="B1195" s="236" t="s">
        <v>1060</v>
      </c>
      <c r="C1195" s="234"/>
      <c r="D1195" s="286"/>
      <c r="E1195" s="234"/>
      <c r="F1195" s="228"/>
      <c r="G1195" s="229"/>
      <c r="H1195" s="230"/>
      <c r="I1195" s="286"/>
      <c r="J1195" s="207"/>
      <c r="K1195" s="242"/>
      <c r="M1195">
        <f t="shared" si="224"/>
        <v>0</v>
      </c>
      <c r="N1195" s="301"/>
      <c r="O1195" s="301"/>
    </row>
    <row r="1196" customFormat="1" hidden="1" spans="1:15">
      <c r="A1196" s="338"/>
      <c r="B1196" s="236" t="s">
        <v>1061</v>
      </c>
      <c r="C1196" s="212">
        <f>SUM(C1197:C1198)</f>
        <v>47739</v>
      </c>
      <c r="D1196" s="340"/>
      <c r="E1196" s="212">
        <f>SUM(E1197:E1198)</f>
        <v>38991</v>
      </c>
      <c r="F1196" s="228"/>
      <c r="G1196" s="229"/>
      <c r="H1196" s="230"/>
      <c r="I1196" s="340"/>
      <c r="J1196" s="241"/>
      <c r="K1196" s="230"/>
      <c r="M1196">
        <f t="shared" si="224"/>
        <v>0</v>
      </c>
      <c r="N1196" s="301"/>
      <c r="O1196" s="301"/>
    </row>
    <row r="1197" customFormat="1" hidden="1" spans="1:15">
      <c r="A1197" s="338"/>
      <c r="B1197" s="236" t="s">
        <v>1062</v>
      </c>
      <c r="C1197" s="234">
        <v>47739</v>
      </c>
      <c r="D1197" s="286"/>
      <c r="E1197" s="234">
        <v>38991</v>
      </c>
      <c r="F1197" s="228"/>
      <c r="G1197" s="229"/>
      <c r="H1197" s="230"/>
      <c r="I1197" s="286"/>
      <c r="J1197" s="207"/>
      <c r="K1197" s="242"/>
      <c r="M1197">
        <f t="shared" si="224"/>
        <v>0</v>
      </c>
      <c r="N1197" s="301"/>
      <c r="O1197" s="301"/>
    </row>
    <row r="1198" customFormat="1" hidden="1" spans="1:15">
      <c r="A1198" s="338"/>
      <c r="B1198" s="236" t="s">
        <v>1063</v>
      </c>
      <c r="C1198" s="237"/>
      <c r="D1198" s="340"/>
      <c r="E1198" s="237"/>
      <c r="F1198" s="228"/>
      <c r="G1198" s="229"/>
      <c r="H1198" s="230"/>
      <c r="I1198" s="340"/>
      <c r="J1198" s="241"/>
      <c r="K1198" s="230"/>
      <c r="M1198">
        <f t="shared" si="224"/>
        <v>0</v>
      </c>
      <c r="N1198" s="301"/>
      <c r="O1198" s="301"/>
    </row>
    <row r="1199" s="208" customFormat="1" spans="1:15">
      <c r="A1199" s="341"/>
      <c r="B1199" s="342" t="s">
        <v>1064</v>
      </c>
      <c r="C1199" s="343">
        <f>C1184+C1185</f>
        <v>339327</v>
      </c>
      <c r="D1199" s="343">
        <v>277870</v>
      </c>
      <c r="E1199" s="343">
        <f>E1184+E1185</f>
        <v>355983</v>
      </c>
      <c r="F1199" s="276">
        <f>E1199/D1199*100</f>
        <v>128.111347032785</v>
      </c>
      <c r="G1199" s="275">
        <f>E1199-C1199</f>
        <v>16656</v>
      </c>
      <c r="H1199" s="277">
        <f>(E1199/C1199-1)*100</f>
        <v>4.90853955034525</v>
      </c>
      <c r="I1199" s="343">
        <f>I1184+I1185</f>
        <v>262196</v>
      </c>
      <c r="J1199" s="303">
        <f>I1199-D1199</f>
        <v>-15674</v>
      </c>
      <c r="K1199" s="277">
        <f>(I1199/D1199-1)*100</f>
        <v>-5.64076726526793</v>
      </c>
      <c r="M1199" s="208">
        <f t="shared" si="224"/>
        <v>0</v>
      </c>
      <c r="N1199" s="301"/>
      <c r="O1199" s="301"/>
    </row>
  </sheetData>
  <autoFilter ref="A5:Q1199">
    <filterColumn colId="1">
      <colorFilter dxfId="0"/>
    </filterColumn>
    <extLst/>
  </autoFilter>
  <mergeCells count="13">
    <mergeCell ref="A1:K1"/>
    <mergeCell ref="J2:K2"/>
    <mergeCell ref="D3:H3"/>
    <mergeCell ref="I3:K3"/>
    <mergeCell ref="G4:H4"/>
    <mergeCell ref="J4:K4"/>
    <mergeCell ref="A3:A5"/>
    <mergeCell ref="B3:B5"/>
    <mergeCell ref="C4:C5"/>
    <mergeCell ref="D4:D5"/>
    <mergeCell ref="E4:E5"/>
    <mergeCell ref="F4:F5"/>
    <mergeCell ref="I4:I5"/>
  </mergeCells>
  <pageMargins left="0.75" right="0.75" top="1" bottom="1" header="0.5" footer="0.5"/>
  <pageSetup paperSize="9" orientation="portrait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99"/>
  <sheetViews>
    <sheetView showZeros="0" zoomScaleSheetLayoutView="60" workbookViewId="0">
      <pane xSplit="2" ySplit="5" topLeftCell="D1015" activePane="bottomRight" state="frozen"/>
      <selection/>
      <selection pane="topRight"/>
      <selection pane="bottomLeft"/>
      <selection pane="bottomRight" activeCell="M1" sqref="M$1:Q$1048576"/>
    </sheetView>
  </sheetViews>
  <sheetFormatPr defaultColWidth="9" defaultRowHeight="14.25"/>
  <cols>
    <col min="1" max="1" width="14.5833333333333" style="257" customWidth="1"/>
    <col min="2" max="2" width="43" customWidth="1"/>
    <col min="3" max="3" width="11.625" customWidth="1"/>
    <col min="4" max="4" width="14.25" customWidth="1"/>
    <col min="5" max="5" width="13.375" customWidth="1"/>
    <col min="6" max="6" width="9.875" customWidth="1"/>
    <col min="7" max="7" width="10.625" customWidth="1"/>
    <col min="8" max="8" width="9.5" customWidth="1"/>
    <col min="9" max="9" width="13" style="258" customWidth="1"/>
    <col min="10" max="10" width="9.375"/>
    <col min="12" max="12" width="9" customWidth="1"/>
    <col min="13" max="15" width="12.625" hidden="1" customWidth="1"/>
    <col min="16" max="16" width="10.375" hidden="1" customWidth="1"/>
    <col min="17" max="17" width="12.625" hidden="1" customWidth="1"/>
  </cols>
  <sheetData>
    <row r="1" ht="24" spans="1:11">
      <c r="A1" s="259" t="s">
        <v>1065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>
      <c r="A2" s="261"/>
      <c r="B2" s="262"/>
      <c r="C2" s="262"/>
      <c r="D2" s="263"/>
      <c r="E2" s="263"/>
      <c r="F2" s="264"/>
      <c r="G2" s="265"/>
      <c r="H2" s="266"/>
      <c r="I2" s="296"/>
      <c r="J2" s="297" t="s">
        <v>26</v>
      </c>
      <c r="K2" s="297"/>
    </row>
    <row r="3" spans="1:11">
      <c r="A3" s="267" t="s">
        <v>145</v>
      </c>
      <c r="B3" s="268" t="s">
        <v>146</v>
      </c>
      <c r="C3" s="268">
        <v>2022</v>
      </c>
      <c r="D3" s="269" t="s">
        <v>29</v>
      </c>
      <c r="E3" s="269"/>
      <c r="F3" s="269"/>
      <c r="G3" s="269"/>
      <c r="H3" s="269"/>
      <c r="I3" s="269" t="s">
        <v>30</v>
      </c>
      <c r="J3" s="269"/>
      <c r="K3" s="269"/>
    </row>
    <row r="4" spans="1:16">
      <c r="A4" s="267"/>
      <c r="B4" s="268"/>
      <c r="C4" s="270" t="s">
        <v>31</v>
      </c>
      <c r="D4" s="270" t="s">
        <v>147</v>
      </c>
      <c r="E4" s="270" t="s">
        <v>33</v>
      </c>
      <c r="F4" s="271" t="s">
        <v>148</v>
      </c>
      <c r="G4" s="269" t="s">
        <v>35</v>
      </c>
      <c r="H4" s="269"/>
      <c r="I4" s="298" t="s">
        <v>36</v>
      </c>
      <c r="J4" s="268" t="s">
        <v>149</v>
      </c>
      <c r="K4" s="268"/>
      <c r="P4" s="299"/>
    </row>
    <row r="5" spans="1:17">
      <c r="A5" s="267"/>
      <c r="B5" s="268"/>
      <c r="C5" s="270"/>
      <c r="D5" s="270"/>
      <c r="E5" s="270"/>
      <c r="F5" s="271"/>
      <c r="G5" s="269" t="s">
        <v>38</v>
      </c>
      <c r="H5" s="272" t="s">
        <v>39</v>
      </c>
      <c r="I5" s="298"/>
      <c r="J5" s="300" t="s">
        <v>38</v>
      </c>
      <c r="K5" s="272" t="s">
        <v>39</v>
      </c>
      <c r="M5" t="s">
        <v>150</v>
      </c>
      <c r="N5" s="301" t="s">
        <v>151</v>
      </c>
      <c r="O5" s="301" t="s">
        <v>152</v>
      </c>
      <c r="P5" t="s">
        <v>153</v>
      </c>
      <c r="Q5" t="s">
        <v>154</v>
      </c>
    </row>
    <row r="6" s="208" customFormat="1" spans="1:15">
      <c r="A6" s="273">
        <v>201</v>
      </c>
      <c r="B6" s="274" t="s">
        <v>155</v>
      </c>
      <c r="C6" s="275">
        <f>C7+C19+C28+C38+C49+C60+C71+C84+C93+C102+C111+C122+C134+C141+C149+C155+C162+C169+C176+C183+C190+C198+C204+C210+C216+C231+C237+C243</f>
        <v>23167</v>
      </c>
      <c r="D6" s="275">
        <f>D7+D19+D28+D38+D49+D60+D71+D84+D93+D102+D111+D122+D134+D141+D149+D155+D162+D169+D176+D183+D190+D198+D204+D210+D216+D231+D237+D243</f>
        <v>20438</v>
      </c>
      <c r="E6" s="275">
        <f>E7+E19+E28+E38+E49+E60+E71+E84+E93+E102+E111+E122+E134+E141+E149+E155+E162+E169+E176+E183+E190+E198+E204+E210+E216+E231+E237+E243</f>
        <v>23642</v>
      </c>
      <c r="F6" s="276">
        <f>E6/D6*100</f>
        <v>115.676680692827</v>
      </c>
      <c r="G6" s="275">
        <f>E6-C6</f>
        <v>475</v>
      </c>
      <c r="H6" s="277">
        <f>(E6/C6-1)*100</f>
        <v>2.0503302110761</v>
      </c>
      <c r="I6" s="302">
        <f>I7+I19+I28+I38+I49+I60+I71+I84+I93+I102+I111+I122+I134+I141+I149+I155+I162+I169+I176+I183+I190+I198+I204+I210+I216+I231+I237+I243</f>
        <v>17397</v>
      </c>
      <c r="J6" s="303">
        <f>I6-D6</f>
        <v>-3041</v>
      </c>
      <c r="K6" s="277">
        <f>(I6/D6-1)*100</f>
        <v>-14.8791466875428</v>
      </c>
      <c r="M6" s="208">
        <f t="shared" ref="M6:M34" si="0">N6+O6</f>
        <v>0</v>
      </c>
      <c r="N6" s="301"/>
      <c r="O6" s="301"/>
    </row>
    <row r="7" spans="1:15">
      <c r="A7" s="278">
        <v>20101</v>
      </c>
      <c r="B7" s="279" t="s">
        <v>156</v>
      </c>
      <c r="C7" s="280">
        <f>SUM(C8:C18)</f>
        <v>364</v>
      </c>
      <c r="D7" s="281">
        <v>501</v>
      </c>
      <c r="E7" s="280">
        <f>SUM(E8:E18)</f>
        <v>461</v>
      </c>
      <c r="F7" s="282">
        <f>E7/D7*100</f>
        <v>92.0159680638723</v>
      </c>
      <c r="G7" s="280">
        <f>E7-C7</f>
        <v>97</v>
      </c>
      <c r="H7" s="283">
        <f>(E7/C7-1)*100</f>
        <v>26.6483516483516</v>
      </c>
      <c r="I7" s="281">
        <f>SUM(I8:I18)</f>
        <v>1213</v>
      </c>
      <c r="J7" s="304">
        <f>I7-D7</f>
        <v>712</v>
      </c>
      <c r="K7" s="283">
        <f>(I7/D7-1)*100</f>
        <v>142.115768463074</v>
      </c>
      <c r="M7">
        <f t="shared" si="0"/>
        <v>0</v>
      </c>
      <c r="N7" s="301"/>
      <c r="O7" s="301"/>
    </row>
    <row r="8" spans="1:15">
      <c r="A8" s="284">
        <v>2010101</v>
      </c>
      <c r="B8" s="285" t="s">
        <v>157</v>
      </c>
      <c r="C8" s="241">
        <v>290</v>
      </c>
      <c r="D8" s="286">
        <v>306</v>
      </c>
      <c r="E8" s="241">
        <v>403</v>
      </c>
      <c r="F8" s="228"/>
      <c r="G8" s="229"/>
      <c r="H8" s="230"/>
      <c r="I8" s="286">
        <f>M8+P8+Q8</f>
        <v>1169</v>
      </c>
      <c r="J8" s="241"/>
      <c r="K8" s="230"/>
      <c r="M8">
        <f t="shared" si="0"/>
        <v>1169</v>
      </c>
      <c r="N8" s="301">
        <v>1169</v>
      </c>
      <c r="O8" s="301"/>
    </row>
    <row r="9" spans="1:15">
      <c r="A9" s="284">
        <v>2010102</v>
      </c>
      <c r="B9" s="285" t="s">
        <v>158</v>
      </c>
      <c r="C9" s="241">
        <v>11</v>
      </c>
      <c r="D9" s="286">
        <v>4</v>
      </c>
      <c r="E9" s="241">
        <v>0</v>
      </c>
      <c r="F9" s="228"/>
      <c r="G9" s="229"/>
      <c r="H9" s="230"/>
      <c r="I9" s="286">
        <f t="shared" ref="I9:I18" si="1">M9+P9+Q9</f>
        <v>2</v>
      </c>
      <c r="J9" s="241"/>
      <c r="K9" s="230"/>
      <c r="M9">
        <f t="shared" si="0"/>
        <v>2</v>
      </c>
      <c r="N9" s="301">
        <v>2</v>
      </c>
      <c r="O9" s="301"/>
    </row>
    <row r="10" spans="1:15">
      <c r="A10" s="284">
        <v>2010103</v>
      </c>
      <c r="B10" s="287" t="s">
        <v>159</v>
      </c>
      <c r="C10" s="241">
        <v>0</v>
      </c>
      <c r="D10" s="286">
        <v>0</v>
      </c>
      <c r="E10" s="241">
        <v>0</v>
      </c>
      <c r="F10" s="228"/>
      <c r="G10" s="229"/>
      <c r="H10" s="230"/>
      <c r="I10" s="286">
        <f t="shared" si="1"/>
        <v>0</v>
      </c>
      <c r="J10" s="241"/>
      <c r="K10" s="230"/>
      <c r="M10">
        <f t="shared" si="0"/>
        <v>0</v>
      </c>
      <c r="N10" s="301"/>
      <c r="O10" s="301"/>
    </row>
    <row r="11" spans="1:15">
      <c r="A11" s="284">
        <v>2010104</v>
      </c>
      <c r="B11" s="287" t="s">
        <v>160</v>
      </c>
      <c r="C11" s="241">
        <v>32</v>
      </c>
      <c r="D11" s="286">
        <v>35</v>
      </c>
      <c r="E11" s="241">
        <v>32</v>
      </c>
      <c r="F11" s="228"/>
      <c r="G11" s="229"/>
      <c r="H11" s="230"/>
      <c r="I11" s="286">
        <f t="shared" si="1"/>
        <v>10</v>
      </c>
      <c r="J11" s="241"/>
      <c r="K11" s="230"/>
      <c r="M11">
        <f t="shared" si="0"/>
        <v>10</v>
      </c>
      <c r="N11" s="301">
        <v>10</v>
      </c>
      <c r="O11" s="301"/>
    </row>
    <row r="12" spans="1:15">
      <c r="A12" s="284">
        <v>2010105</v>
      </c>
      <c r="B12" s="287" t="s">
        <v>161</v>
      </c>
      <c r="C12" s="241">
        <v>2</v>
      </c>
      <c r="D12" s="286">
        <v>0</v>
      </c>
      <c r="E12" s="241">
        <v>0</v>
      </c>
      <c r="F12" s="228"/>
      <c r="G12" s="229"/>
      <c r="H12" s="230"/>
      <c r="I12" s="286">
        <f t="shared" si="1"/>
        <v>0</v>
      </c>
      <c r="J12" s="241"/>
      <c r="K12" s="230"/>
      <c r="M12">
        <f t="shared" si="0"/>
        <v>0</v>
      </c>
      <c r="N12" s="301"/>
      <c r="O12" s="301"/>
    </row>
    <row r="13" spans="1:15">
      <c r="A13" s="284">
        <v>2010106</v>
      </c>
      <c r="B13" s="288" t="s">
        <v>162</v>
      </c>
      <c r="C13" s="241">
        <v>1</v>
      </c>
      <c r="D13" s="286">
        <v>10</v>
      </c>
      <c r="E13" s="241">
        <v>2</v>
      </c>
      <c r="F13" s="228"/>
      <c r="G13" s="229"/>
      <c r="H13" s="230"/>
      <c r="I13" s="286">
        <f t="shared" si="1"/>
        <v>1</v>
      </c>
      <c r="J13" s="241"/>
      <c r="K13" s="230"/>
      <c r="M13">
        <f t="shared" si="0"/>
        <v>1</v>
      </c>
      <c r="N13" s="301">
        <v>1</v>
      </c>
      <c r="O13" s="301"/>
    </row>
    <row r="14" spans="1:15">
      <c r="A14" s="284">
        <v>2010107</v>
      </c>
      <c r="B14" s="288" t="s">
        <v>163</v>
      </c>
      <c r="C14" s="289">
        <v>0</v>
      </c>
      <c r="D14" s="286">
        <v>0</v>
      </c>
      <c r="E14" s="289">
        <v>0</v>
      </c>
      <c r="F14" s="228"/>
      <c r="G14" s="229"/>
      <c r="H14" s="230"/>
      <c r="I14" s="286">
        <f t="shared" si="1"/>
        <v>0</v>
      </c>
      <c r="J14" s="241"/>
      <c r="K14" s="230"/>
      <c r="M14">
        <f t="shared" si="0"/>
        <v>0</v>
      </c>
      <c r="N14" s="301"/>
      <c r="O14" s="301"/>
    </row>
    <row r="15" spans="1:15">
      <c r="A15" s="284">
        <v>2010108</v>
      </c>
      <c r="B15" s="288" t="s">
        <v>164</v>
      </c>
      <c r="C15" s="289">
        <v>18</v>
      </c>
      <c r="D15" s="286">
        <v>115</v>
      </c>
      <c r="E15" s="289">
        <v>15</v>
      </c>
      <c r="F15" s="228"/>
      <c r="G15" s="229"/>
      <c r="H15" s="230"/>
      <c r="I15" s="286">
        <f t="shared" si="1"/>
        <v>21</v>
      </c>
      <c r="J15" s="241"/>
      <c r="K15" s="230"/>
      <c r="M15">
        <f t="shared" si="0"/>
        <v>21</v>
      </c>
      <c r="N15" s="301">
        <v>21</v>
      </c>
      <c r="O15" s="301"/>
    </row>
    <row r="16" spans="1:15">
      <c r="A16" s="284">
        <v>2010109</v>
      </c>
      <c r="B16" s="288" t="s">
        <v>165</v>
      </c>
      <c r="C16" s="241"/>
      <c r="D16" s="286">
        <v>0</v>
      </c>
      <c r="E16" s="241">
        <v>0</v>
      </c>
      <c r="F16" s="228"/>
      <c r="G16" s="229"/>
      <c r="H16" s="230"/>
      <c r="I16" s="286">
        <f t="shared" si="1"/>
        <v>0</v>
      </c>
      <c r="J16" s="241"/>
      <c r="K16" s="230"/>
      <c r="M16">
        <f t="shared" si="0"/>
        <v>0</v>
      </c>
      <c r="N16" s="301"/>
      <c r="O16" s="301"/>
    </row>
    <row r="17" spans="1:15">
      <c r="A17" s="284">
        <v>2010150</v>
      </c>
      <c r="B17" s="288" t="s">
        <v>166</v>
      </c>
      <c r="C17" s="241"/>
      <c r="D17" s="286">
        <v>0</v>
      </c>
      <c r="E17" s="241"/>
      <c r="F17" s="228"/>
      <c r="G17" s="229"/>
      <c r="H17" s="230"/>
      <c r="I17" s="286">
        <f t="shared" si="1"/>
        <v>0</v>
      </c>
      <c r="J17" s="241">
        <f>I17-D17</f>
        <v>0</v>
      </c>
      <c r="K17" s="230"/>
      <c r="M17">
        <f t="shared" si="0"/>
        <v>0</v>
      </c>
      <c r="N17" s="301"/>
      <c r="O17" s="301"/>
    </row>
    <row r="18" spans="1:15">
      <c r="A18" s="284">
        <v>2010199</v>
      </c>
      <c r="B18" s="288" t="s">
        <v>167</v>
      </c>
      <c r="C18" s="290">
        <v>10</v>
      </c>
      <c r="D18" s="286">
        <v>31</v>
      </c>
      <c r="E18" s="290">
        <v>9</v>
      </c>
      <c r="F18" s="228"/>
      <c r="G18" s="229"/>
      <c r="H18" s="230"/>
      <c r="I18" s="286">
        <f t="shared" si="1"/>
        <v>10</v>
      </c>
      <c r="J18" s="241"/>
      <c r="K18" s="230"/>
      <c r="M18">
        <f t="shared" si="0"/>
        <v>10</v>
      </c>
      <c r="N18" s="301">
        <v>10</v>
      </c>
      <c r="O18" s="301"/>
    </row>
    <row r="19" spans="1:15">
      <c r="A19" s="278">
        <v>20102</v>
      </c>
      <c r="B19" s="279" t="s">
        <v>168</v>
      </c>
      <c r="C19" s="280">
        <f>SUM(C20:C27)</f>
        <v>249</v>
      </c>
      <c r="D19" s="281">
        <v>317</v>
      </c>
      <c r="E19" s="280">
        <f>SUM(E20:E27)</f>
        <v>431</v>
      </c>
      <c r="F19" s="282">
        <f>E19/D19*100</f>
        <v>135.96214511041</v>
      </c>
      <c r="G19" s="280">
        <f>E19-C19</f>
        <v>182</v>
      </c>
      <c r="H19" s="283">
        <f>(E19/C19-1)*100</f>
        <v>73.0923694779116</v>
      </c>
      <c r="I19" s="281">
        <f>SUM(I20:I27)</f>
        <v>302</v>
      </c>
      <c r="J19" s="304">
        <f>I19-D19</f>
        <v>-15</v>
      </c>
      <c r="K19" s="283">
        <f>(I19/D19-1)*100</f>
        <v>-4.73186119873817</v>
      </c>
      <c r="M19">
        <f t="shared" si="0"/>
        <v>0</v>
      </c>
      <c r="N19" s="301"/>
      <c r="O19" s="301"/>
    </row>
    <row r="20" spans="1:15">
      <c r="A20" s="284">
        <v>2010201</v>
      </c>
      <c r="B20" s="285" t="s">
        <v>157</v>
      </c>
      <c r="C20" s="241">
        <v>237</v>
      </c>
      <c r="D20" s="286">
        <v>236</v>
      </c>
      <c r="E20" s="241">
        <v>352</v>
      </c>
      <c r="F20" s="228"/>
      <c r="G20" s="229"/>
      <c r="H20" s="230"/>
      <c r="I20" s="286">
        <f t="shared" ref="I20:I27" si="2">M20+P20+Q20</f>
        <v>272</v>
      </c>
      <c r="J20" s="241"/>
      <c r="K20" s="230"/>
      <c r="M20">
        <f t="shared" si="0"/>
        <v>272</v>
      </c>
      <c r="N20" s="301">
        <v>272</v>
      </c>
      <c r="O20" s="301"/>
    </row>
    <row r="21" spans="1:15">
      <c r="A21" s="284">
        <v>2010202</v>
      </c>
      <c r="B21" s="285" t="s">
        <v>158</v>
      </c>
      <c r="C21" s="241">
        <v>0</v>
      </c>
      <c r="D21" s="286">
        <v>21</v>
      </c>
      <c r="E21" s="241">
        <v>21</v>
      </c>
      <c r="F21" s="228"/>
      <c r="G21" s="229"/>
      <c r="H21" s="230"/>
      <c r="I21" s="286">
        <f t="shared" si="2"/>
        <v>10</v>
      </c>
      <c r="J21" s="241"/>
      <c r="K21" s="230"/>
      <c r="M21">
        <f t="shared" si="0"/>
        <v>10</v>
      </c>
      <c r="N21" s="301">
        <v>10</v>
      </c>
      <c r="O21" s="301"/>
    </row>
    <row r="22" spans="1:15">
      <c r="A22" s="284">
        <v>2010203</v>
      </c>
      <c r="B22" s="287" t="s">
        <v>159</v>
      </c>
      <c r="C22" s="241">
        <v>0</v>
      </c>
      <c r="D22" s="286">
        <v>0</v>
      </c>
      <c r="E22" s="241">
        <v>0</v>
      </c>
      <c r="F22" s="228"/>
      <c r="G22" s="229"/>
      <c r="H22" s="230"/>
      <c r="I22" s="286">
        <f t="shared" si="2"/>
        <v>0</v>
      </c>
      <c r="J22" s="241"/>
      <c r="K22" s="230"/>
      <c r="M22">
        <f t="shared" si="0"/>
        <v>0</v>
      </c>
      <c r="N22" s="301"/>
      <c r="O22" s="301"/>
    </row>
    <row r="23" spans="1:15">
      <c r="A23" s="284">
        <v>2010204</v>
      </c>
      <c r="B23" s="287" t="s">
        <v>169</v>
      </c>
      <c r="C23" s="241">
        <v>3</v>
      </c>
      <c r="D23" s="286">
        <v>4</v>
      </c>
      <c r="E23" s="241">
        <v>3</v>
      </c>
      <c r="F23" s="228"/>
      <c r="G23" s="229"/>
      <c r="H23" s="230"/>
      <c r="I23" s="286">
        <f t="shared" si="2"/>
        <v>4</v>
      </c>
      <c r="J23" s="241"/>
      <c r="K23" s="230"/>
      <c r="M23">
        <f t="shared" si="0"/>
        <v>4</v>
      </c>
      <c r="N23" s="301">
        <v>4</v>
      </c>
      <c r="O23" s="301"/>
    </row>
    <row r="24" spans="1:15">
      <c r="A24" s="284">
        <v>2010205</v>
      </c>
      <c r="B24" s="287" t="s">
        <v>170</v>
      </c>
      <c r="C24" s="241">
        <v>0</v>
      </c>
      <c r="D24" s="286">
        <v>1</v>
      </c>
      <c r="E24" s="241">
        <v>1</v>
      </c>
      <c r="F24" s="228"/>
      <c r="G24" s="229"/>
      <c r="H24" s="230"/>
      <c r="I24" s="286">
        <f t="shared" si="2"/>
        <v>1</v>
      </c>
      <c r="J24" s="241"/>
      <c r="K24" s="230"/>
      <c r="M24">
        <f t="shared" si="0"/>
        <v>1</v>
      </c>
      <c r="N24" s="301">
        <v>1</v>
      </c>
      <c r="O24" s="301"/>
    </row>
    <row r="25" spans="1:15">
      <c r="A25" s="284">
        <v>2010206</v>
      </c>
      <c r="B25" s="287" t="s">
        <v>171</v>
      </c>
      <c r="C25" s="241">
        <v>9</v>
      </c>
      <c r="D25" s="286">
        <v>47</v>
      </c>
      <c r="E25" s="241">
        <v>46</v>
      </c>
      <c r="F25" s="228"/>
      <c r="G25" s="229"/>
      <c r="H25" s="230"/>
      <c r="I25" s="286">
        <f t="shared" si="2"/>
        <v>15</v>
      </c>
      <c r="J25" s="241"/>
      <c r="K25" s="230"/>
      <c r="M25">
        <f t="shared" si="0"/>
        <v>15</v>
      </c>
      <c r="N25" s="301">
        <v>15</v>
      </c>
      <c r="O25" s="301"/>
    </row>
    <row r="26" spans="1:15">
      <c r="A26" s="284">
        <v>2010250</v>
      </c>
      <c r="B26" s="287" t="s">
        <v>166</v>
      </c>
      <c r="C26" s="241"/>
      <c r="D26" s="286">
        <v>0</v>
      </c>
      <c r="E26" s="241">
        <v>0</v>
      </c>
      <c r="F26" s="228"/>
      <c r="G26" s="229"/>
      <c r="H26" s="230"/>
      <c r="I26" s="286">
        <f t="shared" si="2"/>
        <v>0</v>
      </c>
      <c r="J26" s="241">
        <f>I26-D26</f>
        <v>0</v>
      </c>
      <c r="K26" s="230"/>
      <c r="M26">
        <f t="shared" si="0"/>
        <v>0</v>
      </c>
      <c r="N26" s="301"/>
      <c r="O26" s="301"/>
    </row>
    <row r="27" spans="1:15">
      <c r="A27" s="284">
        <v>2010299</v>
      </c>
      <c r="B27" s="287" t="s">
        <v>172</v>
      </c>
      <c r="C27" s="241"/>
      <c r="D27" s="291">
        <v>8</v>
      </c>
      <c r="E27" s="241">
        <v>8</v>
      </c>
      <c r="F27" s="228"/>
      <c r="G27" s="229"/>
      <c r="H27" s="230"/>
      <c r="I27" s="286">
        <f t="shared" si="2"/>
        <v>0</v>
      </c>
      <c r="J27" s="241"/>
      <c r="K27" s="230"/>
      <c r="M27">
        <f t="shared" si="0"/>
        <v>0</v>
      </c>
      <c r="N27" s="301"/>
      <c r="O27" s="301"/>
    </row>
    <row r="28" spans="1:15">
      <c r="A28" s="278">
        <v>20103</v>
      </c>
      <c r="B28" s="279" t="s">
        <v>173</v>
      </c>
      <c r="C28" s="280">
        <f>SUM(C29:C37)</f>
        <v>8421</v>
      </c>
      <c r="D28" s="280">
        <f>SUM(D29:D37)</f>
        <v>8675</v>
      </c>
      <c r="E28" s="280">
        <f>SUM(E29:E37)</f>
        <v>9935</v>
      </c>
      <c r="F28" s="282">
        <f>E28/D28*100</f>
        <v>114.524495677233</v>
      </c>
      <c r="G28" s="280">
        <f>E28-C28</f>
        <v>1514</v>
      </c>
      <c r="H28" s="283">
        <f>(E28/C28-1)*100</f>
        <v>17.9788623678898</v>
      </c>
      <c r="I28" s="281">
        <f>SUM(I29:I37)</f>
        <v>6686</v>
      </c>
      <c r="J28" s="304">
        <f>I28-D28</f>
        <v>-1989</v>
      </c>
      <c r="K28" s="283">
        <f>(I28/D28-1)*100</f>
        <v>-22.9279538904899</v>
      </c>
      <c r="M28">
        <f t="shared" si="0"/>
        <v>0</v>
      </c>
      <c r="N28" s="301"/>
      <c r="O28" s="301"/>
    </row>
    <row r="29" spans="1:15">
      <c r="A29" s="284">
        <v>2010301</v>
      </c>
      <c r="B29" s="285" t="s">
        <v>157</v>
      </c>
      <c r="C29" s="241">
        <v>6705</v>
      </c>
      <c r="D29" s="292">
        <v>7409</v>
      </c>
      <c r="E29" s="241">
        <v>7829</v>
      </c>
      <c r="F29" s="228"/>
      <c r="G29" s="229"/>
      <c r="H29" s="230"/>
      <c r="I29" s="286">
        <f t="shared" ref="I29:I39" si="3">M29+P29+Q29</f>
        <v>6244</v>
      </c>
      <c r="J29" s="241"/>
      <c r="K29" s="230"/>
      <c r="M29">
        <f t="shared" si="0"/>
        <v>6244</v>
      </c>
      <c r="N29" s="301">
        <v>6244</v>
      </c>
      <c r="O29" s="301"/>
    </row>
    <row r="30" spans="1:15">
      <c r="A30" s="284">
        <v>2010302</v>
      </c>
      <c r="B30" s="285" t="s">
        <v>158</v>
      </c>
      <c r="C30" s="241">
        <v>1692</v>
      </c>
      <c r="D30" s="292">
        <v>1244</v>
      </c>
      <c r="E30" s="241">
        <v>2088</v>
      </c>
      <c r="F30" s="228"/>
      <c r="G30" s="229"/>
      <c r="H30" s="230"/>
      <c r="I30" s="286">
        <f t="shared" si="3"/>
        <v>429</v>
      </c>
      <c r="J30" s="241"/>
      <c r="K30" s="230"/>
      <c r="M30">
        <f t="shared" si="0"/>
        <v>429</v>
      </c>
      <c r="N30" s="301">
        <v>429</v>
      </c>
      <c r="O30" s="301"/>
    </row>
    <row r="31" spans="1:15">
      <c r="A31" s="284">
        <v>2010303</v>
      </c>
      <c r="B31" s="287" t="s">
        <v>159</v>
      </c>
      <c r="C31" s="241">
        <v>0</v>
      </c>
      <c r="D31" s="292">
        <v>0</v>
      </c>
      <c r="E31" s="241">
        <v>0</v>
      </c>
      <c r="F31" s="228"/>
      <c r="G31" s="229"/>
      <c r="H31" s="230"/>
      <c r="I31" s="286">
        <f t="shared" si="3"/>
        <v>0</v>
      </c>
      <c r="J31" s="241"/>
      <c r="K31" s="230"/>
      <c r="M31">
        <f t="shared" si="0"/>
        <v>0</v>
      </c>
      <c r="N31" s="301"/>
      <c r="O31" s="301"/>
    </row>
    <row r="32" spans="1:15">
      <c r="A32" s="284">
        <v>2010304</v>
      </c>
      <c r="B32" s="287" t="s">
        <v>174</v>
      </c>
      <c r="C32" s="241">
        <v>0</v>
      </c>
      <c r="D32" s="292">
        <v>0</v>
      </c>
      <c r="E32" s="241">
        <v>0</v>
      </c>
      <c r="F32" s="228"/>
      <c r="G32" s="229"/>
      <c r="H32" s="230"/>
      <c r="I32" s="286">
        <f t="shared" si="3"/>
        <v>0</v>
      </c>
      <c r="J32" s="241"/>
      <c r="K32" s="230"/>
      <c r="M32">
        <f t="shared" si="0"/>
        <v>0</v>
      </c>
      <c r="N32" s="301"/>
      <c r="O32" s="301"/>
    </row>
    <row r="33" spans="1:15">
      <c r="A33" s="284">
        <v>2010305</v>
      </c>
      <c r="B33" s="287" t="s">
        <v>175</v>
      </c>
      <c r="C33" s="241">
        <v>0</v>
      </c>
      <c r="D33" s="292">
        <v>0</v>
      </c>
      <c r="E33" s="241">
        <v>0</v>
      </c>
      <c r="F33" s="228"/>
      <c r="G33" s="229"/>
      <c r="H33" s="230"/>
      <c r="I33" s="286">
        <f t="shared" si="3"/>
        <v>0</v>
      </c>
      <c r="J33" s="241"/>
      <c r="K33" s="230"/>
      <c r="M33">
        <f t="shared" si="0"/>
        <v>0</v>
      </c>
      <c r="N33" s="301"/>
      <c r="O33" s="301"/>
    </row>
    <row r="34" spans="1:15">
      <c r="A34" s="284">
        <v>2010306</v>
      </c>
      <c r="B34" s="285" t="s">
        <v>176</v>
      </c>
      <c r="C34" s="241">
        <v>21</v>
      </c>
      <c r="D34" s="292">
        <v>22</v>
      </c>
      <c r="E34" s="241">
        <v>18</v>
      </c>
      <c r="F34" s="228"/>
      <c r="G34" s="229"/>
      <c r="H34" s="230"/>
      <c r="I34" s="286">
        <f t="shared" si="3"/>
        <v>13</v>
      </c>
      <c r="J34" s="241"/>
      <c r="K34" s="230"/>
      <c r="M34">
        <f t="shared" si="0"/>
        <v>13</v>
      </c>
      <c r="N34" s="301">
        <v>13</v>
      </c>
      <c r="O34" s="301"/>
    </row>
    <row r="35" spans="1:15">
      <c r="A35" s="284">
        <v>2010309</v>
      </c>
      <c r="B35" s="287" t="s">
        <v>177</v>
      </c>
      <c r="C35" s="241">
        <v>0</v>
      </c>
      <c r="D35" s="292">
        <v>0</v>
      </c>
      <c r="E35" s="241"/>
      <c r="F35" s="228"/>
      <c r="G35" s="229"/>
      <c r="H35" s="230"/>
      <c r="I35" s="286">
        <f t="shared" si="3"/>
        <v>0</v>
      </c>
      <c r="J35" s="241"/>
      <c r="K35" s="230"/>
      <c r="M35">
        <f t="shared" ref="M35:M68" si="4">N35+O35</f>
        <v>0</v>
      </c>
      <c r="N35" s="301"/>
      <c r="O35" s="301"/>
    </row>
    <row r="36" spans="1:15">
      <c r="A36" s="284">
        <v>2010350</v>
      </c>
      <c r="B36" s="287" t="s">
        <v>166</v>
      </c>
      <c r="C36" s="241">
        <v>3</v>
      </c>
      <c r="D36" s="292">
        <v>0</v>
      </c>
      <c r="E36" s="241"/>
      <c r="F36" s="228"/>
      <c r="G36" s="229"/>
      <c r="H36" s="230"/>
      <c r="I36" s="286">
        <f t="shared" si="3"/>
        <v>0</v>
      </c>
      <c r="J36" s="241"/>
      <c r="K36" s="230"/>
      <c r="M36">
        <f t="shared" si="4"/>
        <v>0</v>
      </c>
      <c r="N36" s="301"/>
      <c r="O36" s="301"/>
    </row>
    <row r="37" spans="1:15">
      <c r="A37" s="284">
        <v>2010399</v>
      </c>
      <c r="B37" s="287" t="s">
        <v>178</v>
      </c>
      <c r="C37" s="241"/>
      <c r="D37" s="292">
        <v>0</v>
      </c>
      <c r="E37" s="241"/>
      <c r="F37" s="228"/>
      <c r="G37" s="229"/>
      <c r="H37" s="230"/>
      <c r="I37" s="286">
        <f t="shared" si="3"/>
        <v>0</v>
      </c>
      <c r="J37" s="241"/>
      <c r="K37" s="230"/>
      <c r="M37">
        <f t="shared" si="4"/>
        <v>0</v>
      </c>
      <c r="N37" s="301"/>
      <c r="O37" s="301"/>
    </row>
    <row r="38" spans="1:15">
      <c r="A38" s="278">
        <v>20104</v>
      </c>
      <c r="B38" s="279" t="s">
        <v>179</v>
      </c>
      <c r="C38" s="293">
        <f>SUM(C39:C48)</f>
        <v>951</v>
      </c>
      <c r="D38" s="294">
        <v>978</v>
      </c>
      <c r="E38" s="293">
        <f>SUM(E39:E48)</f>
        <v>1065</v>
      </c>
      <c r="F38" s="282">
        <f>E38/D38*100</f>
        <v>108.895705521472</v>
      </c>
      <c r="G38" s="280">
        <f>E38-C38</f>
        <v>114</v>
      </c>
      <c r="H38" s="283">
        <f>(E38/C38-1)*100</f>
        <v>11.98738170347</v>
      </c>
      <c r="I38" s="294">
        <f>SUM(I39:I48)</f>
        <v>941</v>
      </c>
      <c r="J38" s="304">
        <f>I38-D38</f>
        <v>-37</v>
      </c>
      <c r="K38" s="283">
        <f>(I38/D38-1)*100</f>
        <v>-3.78323108384458</v>
      </c>
      <c r="M38">
        <f t="shared" si="4"/>
        <v>0</v>
      </c>
      <c r="N38" s="301"/>
      <c r="O38" s="301"/>
    </row>
    <row r="39" spans="1:15">
      <c r="A39" s="284">
        <v>2010401</v>
      </c>
      <c r="B39" s="285" t="s">
        <v>157</v>
      </c>
      <c r="C39" s="241">
        <v>513</v>
      </c>
      <c r="D39" s="292">
        <v>432</v>
      </c>
      <c r="E39" s="241">
        <v>594</v>
      </c>
      <c r="F39" s="228"/>
      <c r="G39" s="229"/>
      <c r="H39" s="230"/>
      <c r="I39" s="286">
        <f t="shared" ref="I39:I49" si="5">M39+P39+Q39</f>
        <v>465</v>
      </c>
      <c r="J39" s="241"/>
      <c r="K39" s="230"/>
      <c r="M39">
        <f t="shared" si="4"/>
        <v>465</v>
      </c>
      <c r="N39" s="301">
        <v>465</v>
      </c>
      <c r="O39" s="301"/>
    </row>
    <row r="40" spans="1:15">
      <c r="A40" s="284">
        <v>2010402</v>
      </c>
      <c r="B40" s="285" t="s">
        <v>158</v>
      </c>
      <c r="C40" s="241">
        <v>55</v>
      </c>
      <c r="D40" s="292">
        <v>22</v>
      </c>
      <c r="E40" s="241">
        <v>26</v>
      </c>
      <c r="F40" s="228"/>
      <c r="G40" s="229"/>
      <c r="H40" s="230"/>
      <c r="I40" s="286">
        <f t="shared" si="5"/>
        <v>7</v>
      </c>
      <c r="J40" s="241"/>
      <c r="K40" s="230"/>
      <c r="M40">
        <f t="shared" si="4"/>
        <v>7</v>
      </c>
      <c r="N40" s="301">
        <v>7</v>
      </c>
      <c r="O40" s="301"/>
    </row>
    <row r="41" spans="1:15">
      <c r="A41" s="284">
        <v>2010403</v>
      </c>
      <c r="B41" s="287" t="s">
        <v>159</v>
      </c>
      <c r="C41" s="241">
        <v>0</v>
      </c>
      <c r="D41" s="292">
        <v>0</v>
      </c>
      <c r="E41" s="241">
        <v>0</v>
      </c>
      <c r="F41" s="228"/>
      <c r="G41" s="229"/>
      <c r="H41" s="230"/>
      <c r="I41" s="286">
        <f t="shared" si="5"/>
        <v>0</v>
      </c>
      <c r="J41" s="241"/>
      <c r="K41" s="230"/>
      <c r="M41">
        <f t="shared" si="4"/>
        <v>0</v>
      </c>
      <c r="N41" s="301"/>
      <c r="O41" s="301"/>
    </row>
    <row r="42" spans="1:15">
      <c r="A42" s="284">
        <v>2010404</v>
      </c>
      <c r="B42" s="287" t="s">
        <v>180</v>
      </c>
      <c r="C42" s="241">
        <v>0</v>
      </c>
      <c r="D42" s="292">
        <v>0</v>
      </c>
      <c r="E42" s="241">
        <v>0</v>
      </c>
      <c r="F42" s="228"/>
      <c r="G42" s="229"/>
      <c r="H42" s="230"/>
      <c r="I42" s="286">
        <f t="shared" si="5"/>
        <v>0</v>
      </c>
      <c r="J42" s="241"/>
      <c r="K42" s="230"/>
      <c r="M42">
        <f t="shared" si="4"/>
        <v>0</v>
      </c>
      <c r="N42" s="301"/>
      <c r="O42" s="301"/>
    </row>
    <row r="43" spans="1:15">
      <c r="A43" s="284">
        <v>2010405</v>
      </c>
      <c r="B43" s="287" t="s">
        <v>181</v>
      </c>
      <c r="C43" s="241">
        <v>0</v>
      </c>
      <c r="D43" s="292">
        <v>0</v>
      </c>
      <c r="E43" s="241">
        <v>0</v>
      </c>
      <c r="F43" s="228"/>
      <c r="G43" s="229"/>
      <c r="H43" s="230"/>
      <c r="I43" s="286">
        <f t="shared" si="5"/>
        <v>0</v>
      </c>
      <c r="J43" s="241"/>
      <c r="K43" s="230"/>
      <c r="M43">
        <f t="shared" si="4"/>
        <v>0</v>
      </c>
      <c r="N43" s="301"/>
      <c r="O43" s="301"/>
    </row>
    <row r="44" spans="1:15">
      <c r="A44" s="284">
        <v>2010406</v>
      </c>
      <c r="B44" s="285" t="s">
        <v>182</v>
      </c>
      <c r="C44" s="241">
        <v>0</v>
      </c>
      <c r="D44" s="292">
        <v>0</v>
      </c>
      <c r="E44" s="241">
        <v>0</v>
      </c>
      <c r="F44" s="228"/>
      <c r="G44" s="229"/>
      <c r="H44" s="230"/>
      <c r="I44" s="286">
        <f t="shared" si="5"/>
        <v>0</v>
      </c>
      <c r="J44" s="241"/>
      <c r="K44" s="230"/>
      <c r="M44">
        <f t="shared" si="4"/>
        <v>0</v>
      </c>
      <c r="N44" s="301"/>
      <c r="O44" s="301"/>
    </row>
    <row r="45" spans="1:15">
      <c r="A45" s="284">
        <v>2010407</v>
      </c>
      <c r="B45" s="285" t="s">
        <v>183</v>
      </c>
      <c r="C45" s="241">
        <v>0</v>
      </c>
      <c r="D45" s="292">
        <v>0</v>
      </c>
      <c r="E45" s="241">
        <v>0</v>
      </c>
      <c r="F45" s="228"/>
      <c r="G45" s="229"/>
      <c r="H45" s="230"/>
      <c r="I45" s="286">
        <f t="shared" si="5"/>
        <v>0</v>
      </c>
      <c r="J45" s="241"/>
      <c r="K45" s="230"/>
      <c r="M45">
        <f t="shared" si="4"/>
        <v>0</v>
      </c>
      <c r="N45" s="301"/>
      <c r="O45" s="301"/>
    </row>
    <row r="46" spans="1:17">
      <c r="A46" s="284">
        <v>2010408</v>
      </c>
      <c r="B46" s="285" t="s">
        <v>184</v>
      </c>
      <c r="C46" s="241">
        <v>33</v>
      </c>
      <c r="D46" s="292">
        <v>11</v>
      </c>
      <c r="E46" s="241">
        <v>10</v>
      </c>
      <c r="F46" s="228"/>
      <c r="G46" s="229"/>
      <c r="H46" s="230"/>
      <c r="I46" s="286">
        <f t="shared" si="5"/>
        <v>10</v>
      </c>
      <c r="J46" s="241"/>
      <c r="K46" s="230"/>
      <c r="M46">
        <f t="shared" si="4"/>
        <v>0</v>
      </c>
      <c r="N46" s="301"/>
      <c r="O46" s="301"/>
      <c r="P46">
        <v>5</v>
      </c>
      <c r="Q46">
        <v>5</v>
      </c>
    </row>
    <row r="47" spans="1:15">
      <c r="A47" s="284">
        <v>2010450</v>
      </c>
      <c r="B47" s="285" t="s">
        <v>166</v>
      </c>
      <c r="C47" s="241">
        <v>350</v>
      </c>
      <c r="D47" s="292">
        <v>443</v>
      </c>
      <c r="E47" s="241">
        <v>435</v>
      </c>
      <c r="F47" s="228"/>
      <c r="G47" s="229"/>
      <c r="H47" s="230"/>
      <c r="I47" s="286">
        <f t="shared" si="5"/>
        <v>459</v>
      </c>
      <c r="J47" s="241"/>
      <c r="K47" s="230"/>
      <c r="M47">
        <f t="shared" si="4"/>
        <v>459</v>
      </c>
      <c r="N47" s="301">
        <v>459</v>
      </c>
      <c r="O47" s="301"/>
    </row>
    <row r="48" spans="1:15">
      <c r="A48" s="284">
        <v>2010499</v>
      </c>
      <c r="B48" s="287" t="s">
        <v>185</v>
      </c>
      <c r="C48" s="290"/>
      <c r="D48" s="292">
        <v>70</v>
      </c>
      <c r="E48" s="290">
        <v>0</v>
      </c>
      <c r="F48" s="228"/>
      <c r="G48" s="229"/>
      <c r="H48" s="230"/>
      <c r="I48" s="286">
        <f t="shared" si="5"/>
        <v>0</v>
      </c>
      <c r="J48" s="241">
        <v>0</v>
      </c>
      <c r="K48" s="230">
        <v>0</v>
      </c>
      <c r="M48">
        <f t="shared" si="4"/>
        <v>0</v>
      </c>
      <c r="N48" s="301"/>
      <c r="O48" s="301"/>
    </row>
    <row r="49" spans="1:15">
      <c r="A49" s="278">
        <v>20105</v>
      </c>
      <c r="B49" s="295" t="s">
        <v>186</v>
      </c>
      <c r="C49" s="293">
        <f>SUM(C50:C59)</f>
        <v>577</v>
      </c>
      <c r="D49" s="294">
        <v>714</v>
      </c>
      <c r="E49" s="293">
        <f>SUM(E50:E59)</f>
        <v>687</v>
      </c>
      <c r="F49" s="282">
        <f>E49/D49*100</f>
        <v>96.218487394958</v>
      </c>
      <c r="G49" s="280">
        <f>E49-C49</f>
        <v>110</v>
      </c>
      <c r="H49" s="283">
        <f>(E49/C49-1)*100</f>
        <v>19.0641247833622</v>
      </c>
      <c r="I49" s="294">
        <f>SUM(I50:I59)</f>
        <v>521</v>
      </c>
      <c r="J49" s="304">
        <f>I49-D49</f>
        <v>-193</v>
      </c>
      <c r="K49" s="283">
        <f>(I49/D49-1)*100</f>
        <v>-27.03081232493</v>
      </c>
      <c r="M49">
        <f t="shared" si="4"/>
        <v>0</v>
      </c>
      <c r="N49" s="301"/>
      <c r="O49" s="301"/>
    </row>
    <row r="50" spans="1:15">
      <c r="A50" s="284">
        <v>2010501</v>
      </c>
      <c r="B50" s="287" t="s">
        <v>157</v>
      </c>
      <c r="C50" s="241">
        <v>236</v>
      </c>
      <c r="D50" s="292">
        <v>265</v>
      </c>
      <c r="E50" s="241">
        <v>320</v>
      </c>
      <c r="F50" s="228"/>
      <c r="G50" s="229"/>
      <c r="H50" s="230"/>
      <c r="I50" s="286">
        <f t="shared" ref="I50:I59" si="6">M50+P50+Q50</f>
        <v>276</v>
      </c>
      <c r="J50" s="241"/>
      <c r="K50" s="230"/>
      <c r="M50" s="208">
        <f t="shared" si="4"/>
        <v>276</v>
      </c>
      <c r="N50" s="301">
        <v>276</v>
      </c>
      <c r="O50" s="301"/>
    </row>
    <row r="51" spans="1:15">
      <c r="A51" s="284">
        <v>2010502</v>
      </c>
      <c r="B51" s="288" t="s">
        <v>158</v>
      </c>
      <c r="C51" s="241">
        <v>50</v>
      </c>
      <c r="D51" s="292">
        <v>13</v>
      </c>
      <c r="E51" s="241">
        <v>17</v>
      </c>
      <c r="F51" s="228"/>
      <c r="G51" s="241"/>
      <c r="H51" s="230"/>
      <c r="I51" s="286">
        <f t="shared" si="6"/>
        <v>0</v>
      </c>
      <c r="J51" s="241"/>
      <c r="K51" s="230"/>
      <c r="M51" s="208">
        <f t="shared" si="4"/>
        <v>0</v>
      </c>
      <c r="N51" s="301"/>
      <c r="O51" s="301"/>
    </row>
    <row r="52" spans="1:15">
      <c r="A52" s="284">
        <v>2010503</v>
      </c>
      <c r="B52" s="285" t="s">
        <v>159</v>
      </c>
      <c r="C52" s="241">
        <v>0</v>
      </c>
      <c r="D52" s="292">
        <v>0</v>
      </c>
      <c r="E52" s="241">
        <v>0</v>
      </c>
      <c r="F52" s="228"/>
      <c r="G52" s="241"/>
      <c r="H52" s="230"/>
      <c r="I52" s="286">
        <f t="shared" si="6"/>
        <v>0</v>
      </c>
      <c r="J52" s="241"/>
      <c r="K52" s="230"/>
      <c r="M52" s="208">
        <f t="shared" si="4"/>
        <v>0</v>
      </c>
      <c r="N52" s="301"/>
      <c r="O52" s="301"/>
    </row>
    <row r="53" spans="1:15">
      <c r="A53" s="284">
        <v>2010504</v>
      </c>
      <c r="B53" s="285" t="s">
        <v>187</v>
      </c>
      <c r="C53" s="241">
        <v>144</v>
      </c>
      <c r="D53" s="292">
        <v>197</v>
      </c>
      <c r="E53" s="241">
        <v>141</v>
      </c>
      <c r="F53" s="228"/>
      <c r="G53" s="241"/>
      <c r="H53" s="230"/>
      <c r="I53" s="286">
        <f t="shared" si="6"/>
        <v>134</v>
      </c>
      <c r="J53" s="241"/>
      <c r="K53" s="230"/>
      <c r="M53" s="208">
        <f t="shared" si="4"/>
        <v>134</v>
      </c>
      <c r="N53" s="301">
        <v>134</v>
      </c>
      <c r="O53" s="301"/>
    </row>
    <row r="54" spans="1:15">
      <c r="A54" s="284">
        <v>2010505</v>
      </c>
      <c r="B54" s="285" t="s">
        <v>188</v>
      </c>
      <c r="C54" s="241">
        <v>64</v>
      </c>
      <c r="D54" s="292">
        <v>118</v>
      </c>
      <c r="E54" s="241">
        <v>99</v>
      </c>
      <c r="F54" s="228"/>
      <c r="G54" s="229"/>
      <c r="H54" s="230"/>
      <c r="I54" s="286">
        <f t="shared" si="6"/>
        <v>57</v>
      </c>
      <c r="J54" s="241"/>
      <c r="K54" s="230"/>
      <c r="M54" s="208">
        <f t="shared" si="4"/>
        <v>57</v>
      </c>
      <c r="N54" s="301">
        <v>57</v>
      </c>
      <c r="O54" s="301"/>
    </row>
    <row r="55" spans="1:16">
      <c r="A55" s="284">
        <v>2010506</v>
      </c>
      <c r="B55" s="287" t="s">
        <v>189</v>
      </c>
      <c r="C55" s="241">
        <v>36</v>
      </c>
      <c r="D55" s="292">
        <v>42</v>
      </c>
      <c r="E55" s="241">
        <v>38</v>
      </c>
      <c r="F55" s="228"/>
      <c r="G55" s="229"/>
      <c r="H55" s="230"/>
      <c r="I55" s="286">
        <f t="shared" si="6"/>
        <v>47</v>
      </c>
      <c r="J55" s="241"/>
      <c r="K55" s="230"/>
      <c r="M55" s="208">
        <f t="shared" si="4"/>
        <v>0</v>
      </c>
      <c r="N55" s="301"/>
      <c r="O55" s="301"/>
      <c r="P55">
        <v>47</v>
      </c>
    </row>
    <row r="56" spans="1:15">
      <c r="A56" s="284">
        <v>2010507</v>
      </c>
      <c r="B56" s="287" t="s">
        <v>190</v>
      </c>
      <c r="C56" s="241">
        <v>0</v>
      </c>
      <c r="D56" s="292">
        <v>15</v>
      </c>
      <c r="E56" s="241">
        <v>26</v>
      </c>
      <c r="F56" s="228"/>
      <c r="G56" s="229"/>
      <c r="H56" s="230"/>
      <c r="I56" s="286">
        <f t="shared" si="6"/>
        <v>5</v>
      </c>
      <c r="J56" s="241"/>
      <c r="K56" s="230"/>
      <c r="M56" s="208">
        <f t="shared" si="4"/>
        <v>5</v>
      </c>
      <c r="N56" s="301">
        <v>5</v>
      </c>
      <c r="O56" s="301"/>
    </row>
    <row r="57" spans="1:15">
      <c r="A57" s="284">
        <v>2010508</v>
      </c>
      <c r="B57" s="287" t="s">
        <v>191</v>
      </c>
      <c r="C57" s="241">
        <v>46</v>
      </c>
      <c r="D57" s="292">
        <v>64</v>
      </c>
      <c r="E57" s="241">
        <v>46</v>
      </c>
      <c r="F57" s="228"/>
      <c r="G57" s="229"/>
      <c r="H57" s="230"/>
      <c r="I57" s="286">
        <f t="shared" si="6"/>
        <v>2</v>
      </c>
      <c r="J57" s="241"/>
      <c r="K57" s="230"/>
      <c r="M57" s="208">
        <f t="shared" si="4"/>
        <v>2</v>
      </c>
      <c r="N57" s="301">
        <v>2</v>
      </c>
      <c r="O57" s="301"/>
    </row>
    <row r="58" spans="1:15">
      <c r="A58" s="284">
        <v>2010550</v>
      </c>
      <c r="B58" s="285" t="s">
        <v>166</v>
      </c>
      <c r="C58" s="241">
        <v>0</v>
      </c>
      <c r="D58" s="292">
        <v>0</v>
      </c>
      <c r="E58" s="241">
        <v>0</v>
      </c>
      <c r="F58" s="228"/>
      <c r="G58" s="229"/>
      <c r="H58" s="230"/>
      <c r="I58" s="286">
        <f t="shared" si="6"/>
        <v>0</v>
      </c>
      <c r="J58" s="241"/>
      <c r="K58" s="230"/>
      <c r="M58" s="208">
        <f t="shared" si="4"/>
        <v>0</v>
      </c>
      <c r="N58" s="301"/>
      <c r="O58" s="301"/>
    </row>
    <row r="59" spans="1:15">
      <c r="A59" s="284">
        <v>2010599</v>
      </c>
      <c r="B59" s="285" t="s">
        <v>192</v>
      </c>
      <c r="C59" s="241">
        <v>1</v>
      </c>
      <c r="D59" s="292">
        <v>0</v>
      </c>
      <c r="E59" s="241">
        <v>0</v>
      </c>
      <c r="F59" s="228"/>
      <c r="G59" s="241"/>
      <c r="H59" s="230"/>
      <c r="I59" s="286">
        <f t="shared" si="6"/>
        <v>0</v>
      </c>
      <c r="J59" s="241">
        <v>0</v>
      </c>
      <c r="K59" s="230">
        <v>0</v>
      </c>
      <c r="M59">
        <f t="shared" si="4"/>
        <v>0</v>
      </c>
      <c r="N59" s="301"/>
      <c r="O59" s="301"/>
    </row>
    <row r="60" spans="1:15">
      <c r="A60" s="278">
        <v>20106</v>
      </c>
      <c r="B60" s="279" t="s">
        <v>193</v>
      </c>
      <c r="C60" s="293">
        <f>SUM(C61:C70)</f>
        <v>1922</v>
      </c>
      <c r="D60" s="294">
        <v>1528</v>
      </c>
      <c r="E60" s="293">
        <f>SUM(E61:E70)</f>
        <v>2002</v>
      </c>
      <c r="F60" s="282">
        <f>E60/D60*100</f>
        <v>131.020942408377</v>
      </c>
      <c r="G60" s="280">
        <f>E60-C60</f>
        <v>80</v>
      </c>
      <c r="H60" s="283">
        <f>(E60/C60-1)*100</f>
        <v>4.16233090530698</v>
      </c>
      <c r="I60" s="294">
        <f>SUM(I61:I70)</f>
        <v>1396</v>
      </c>
      <c r="J60" s="304">
        <f>I60-D60</f>
        <v>-132</v>
      </c>
      <c r="K60" s="283">
        <f>(I60/D60-1)*100</f>
        <v>-8.63874345549738</v>
      </c>
      <c r="M60">
        <f t="shared" si="4"/>
        <v>0</v>
      </c>
      <c r="N60" s="301"/>
      <c r="O60" s="301"/>
    </row>
    <row r="61" spans="1:15">
      <c r="A61" s="284">
        <v>2010601</v>
      </c>
      <c r="B61" s="287" t="s">
        <v>157</v>
      </c>
      <c r="C61" s="241">
        <v>791</v>
      </c>
      <c r="D61" s="292">
        <v>764</v>
      </c>
      <c r="E61" s="241">
        <v>968</v>
      </c>
      <c r="F61" s="228"/>
      <c r="G61" s="229"/>
      <c r="H61" s="230"/>
      <c r="I61" s="286">
        <f t="shared" ref="I61:I70" si="7">M61+P61+Q61</f>
        <v>847</v>
      </c>
      <c r="J61" s="241"/>
      <c r="K61" s="230"/>
      <c r="M61">
        <f t="shared" si="4"/>
        <v>847</v>
      </c>
      <c r="N61" s="301">
        <v>847</v>
      </c>
      <c r="O61" s="301"/>
    </row>
    <row r="62" spans="1:15">
      <c r="A62" s="284">
        <v>2010602</v>
      </c>
      <c r="B62" s="169" t="s">
        <v>158</v>
      </c>
      <c r="C62" s="241">
        <v>494</v>
      </c>
      <c r="D62" s="292">
        <v>182</v>
      </c>
      <c r="E62" s="241">
        <v>356</v>
      </c>
      <c r="F62" s="228"/>
      <c r="G62" s="229"/>
      <c r="H62" s="230"/>
      <c r="I62" s="286">
        <f t="shared" si="7"/>
        <v>27</v>
      </c>
      <c r="J62" s="241"/>
      <c r="K62" s="230"/>
      <c r="M62">
        <f t="shared" si="4"/>
        <v>27</v>
      </c>
      <c r="N62" s="301">
        <v>27</v>
      </c>
      <c r="O62" s="301"/>
    </row>
    <row r="63" spans="1:15">
      <c r="A63" s="284">
        <v>2010603</v>
      </c>
      <c r="B63" s="169" t="s">
        <v>159</v>
      </c>
      <c r="C63" s="241">
        <v>0</v>
      </c>
      <c r="D63" s="292">
        <v>0</v>
      </c>
      <c r="E63" s="241">
        <v>0</v>
      </c>
      <c r="F63" s="228"/>
      <c r="G63" s="241"/>
      <c r="H63" s="230"/>
      <c r="I63" s="286">
        <f t="shared" si="7"/>
        <v>0</v>
      </c>
      <c r="J63" s="241"/>
      <c r="K63" s="230"/>
      <c r="M63">
        <f t="shared" si="4"/>
        <v>0</v>
      </c>
      <c r="N63" s="301"/>
      <c r="O63" s="301"/>
    </row>
    <row r="64" spans="1:15">
      <c r="A64" s="284">
        <v>2010604</v>
      </c>
      <c r="B64" s="169" t="s">
        <v>194</v>
      </c>
      <c r="C64" s="241">
        <v>0</v>
      </c>
      <c r="D64" s="292">
        <v>0</v>
      </c>
      <c r="E64" s="241">
        <v>0</v>
      </c>
      <c r="F64" s="228"/>
      <c r="G64" s="241"/>
      <c r="H64" s="230"/>
      <c r="I64" s="286">
        <f t="shared" si="7"/>
        <v>0</v>
      </c>
      <c r="J64" s="241"/>
      <c r="K64" s="230"/>
      <c r="M64">
        <f t="shared" si="4"/>
        <v>0</v>
      </c>
      <c r="N64" s="301"/>
      <c r="O64" s="301"/>
    </row>
    <row r="65" spans="1:15">
      <c r="A65" s="284">
        <v>2010605</v>
      </c>
      <c r="B65" s="169" t="s">
        <v>195</v>
      </c>
      <c r="C65" s="241">
        <v>0</v>
      </c>
      <c r="D65" s="292">
        <v>0</v>
      </c>
      <c r="E65" s="241">
        <v>0</v>
      </c>
      <c r="F65" s="228"/>
      <c r="G65" s="229"/>
      <c r="H65" s="230"/>
      <c r="I65" s="286">
        <f t="shared" si="7"/>
        <v>0</v>
      </c>
      <c r="J65" s="241"/>
      <c r="K65" s="230"/>
      <c r="M65">
        <f t="shared" si="4"/>
        <v>0</v>
      </c>
      <c r="N65" s="301"/>
      <c r="O65" s="301"/>
    </row>
    <row r="66" spans="1:15">
      <c r="A66" s="284">
        <v>2010606</v>
      </c>
      <c r="B66" s="169" t="s">
        <v>196</v>
      </c>
      <c r="C66" s="241">
        <v>0</v>
      </c>
      <c r="D66" s="292">
        <v>0</v>
      </c>
      <c r="E66" s="241">
        <v>0</v>
      </c>
      <c r="F66" s="228"/>
      <c r="G66" s="229"/>
      <c r="H66" s="230"/>
      <c r="I66" s="286">
        <f t="shared" si="7"/>
        <v>0</v>
      </c>
      <c r="J66" s="241"/>
      <c r="K66" s="230"/>
      <c r="M66">
        <f t="shared" si="4"/>
        <v>0</v>
      </c>
      <c r="N66" s="301"/>
      <c r="O66" s="301"/>
    </row>
    <row r="67" spans="1:15">
      <c r="A67" s="284">
        <v>2010607</v>
      </c>
      <c r="B67" s="285" t="s">
        <v>197</v>
      </c>
      <c r="C67" s="241">
        <v>0</v>
      </c>
      <c r="D67" s="292">
        <v>0</v>
      </c>
      <c r="E67" s="241">
        <v>0</v>
      </c>
      <c r="F67" s="228"/>
      <c r="G67" s="229"/>
      <c r="H67" s="230"/>
      <c r="I67" s="286">
        <f t="shared" si="7"/>
        <v>0</v>
      </c>
      <c r="J67" s="241"/>
      <c r="K67" s="230"/>
      <c r="M67">
        <f t="shared" si="4"/>
        <v>0</v>
      </c>
      <c r="N67" s="301"/>
      <c r="O67" s="301"/>
    </row>
    <row r="68" spans="1:15">
      <c r="A68" s="284">
        <v>2010608</v>
      </c>
      <c r="B68" s="287" t="s">
        <v>198</v>
      </c>
      <c r="C68" s="241">
        <v>0</v>
      </c>
      <c r="D68" s="292">
        <v>0</v>
      </c>
      <c r="E68" s="241">
        <v>0</v>
      </c>
      <c r="F68" s="228"/>
      <c r="G68" s="241"/>
      <c r="H68" s="230"/>
      <c r="I68" s="286">
        <f t="shared" si="7"/>
        <v>0</v>
      </c>
      <c r="J68" s="241"/>
      <c r="K68" s="230"/>
      <c r="M68">
        <f t="shared" si="4"/>
        <v>0</v>
      </c>
      <c r="N68" s="301"/>
      <c r="O68" s="301"/>
    </row>
    <row r="69" spans="1:15">
      <c r="A69" s="284">
        <v>2010650</v>
      </c>
      <c r="B69" s="287" t="s">
        <v>166</v>
      </c>
      <c r="C69" s="241">
        <v>625</v>
      </c>
      <c r="D69" s="292">
        <v>542</v>
      </c>
      <c r="E69" s="241">
        <v>678</v>
      </c>
      <c r="F69" s="228"/>
      <c r="G69" s="229"/>
      <c r="H69" s="230"/>
      <c r="I69" s="286">
        <f t="shared" si="7"/>
        <v>512</v>
      </c>
      <c r="J69" s="241"/>
      <c r="K69" s="230"/>
      <c r="M69">
        <f t="shared" ref="M69:M132" si="8">N69+O69</f>
        <v>512</v>
      </c>
      <c r="N69" s="301">
        <v>512</v>
      </c>
      <c r="O69" s="301"/>
    </row>
    <row r="70" spans="1:15">
      <c r="A70" s="284">
        <v>2010699</v>
      </c>
      <c r="B70" s="287" t="s">
        <v>199</v>
      </c>
      <c r="C70" s="241">
        <v>12</v>
      </c>
      <c r="D70" s="292">
        <v>40</v>
      </c>
      <c r="E70" s="241">
        <v>0</v>
      </c>
      <c r="F70" s="228"/>
      <c r="G70" s="229"/>
      <c r="H70" s="230"/>
      <c r="I70" s="286">
        <f t="shared" si="7"/>
        <v>10</v>
      </c>
      <c r="J70" s="241"/>
      <c r="K70" s="230"/>
      <c r="M70">
        <f t="shared" si="8"/>
        <v>10</v>
      </c>
      <c r="N70" s="301"/>
      <c r="O70" s="301">
        <v>10</v>
      </c>
    </row>
    <row r="71" spans="1:15">
      <c r="A71" s="278">
        <v>20107</v>
      </c>
      <c r="B71" s="279" t="s">
        <v>200</v>
      </c>
      <c r="C71" s="293">
        <f>SUM(C72:C83)</f>
        <v>758</v>
      </c>
      <c r="D71" s="294">
        <v>516</v>
      </c>
      <c r="E71" s="293">
        <f>SUM(E72:E83)</f>
        <v>536</v>
      </c>
      <c r="F71" s="282"/>
      <c r="G71" s="280">
        <f>E71-C71</f>
        <v>-222</v>
      </c>
      <c r="H71" s="283">
        <f>(E71/C71-1)*100</f>
        <v>-29.287598944591</v>
      </c>
      <c r="I71" s="294">
        <f>SUM(I72:I83)</f>
        <v>518</v>
      </c>
      <c r="J71" s="304">
        <f>I71-D71</f>
        <v>2</v>
      </c>
      <c r="K71" s="283"/>
      <c r="M71">
        <f t="shared" si="8"/>
        <v>0</v>
      </c>
      <c r="N71" s="301"/>
      <c r="O71" s="301"/>
    </row>
    <row r="72" spans="1:15">
      <c r="A72" s="284">
        <v>2010701</v>
      </c>
      <c r="B72" s="285" t="s">
        <v>157</v>
      </c>
      <c r="C72" s="241"/>
      <c r="D72" s="286">
        <v>0</v>
      </c>
      <c r="E72" s="241"/>
      <c r="F72" s="228"/>
      <c r="G72" s="241"/>
      <c r="H72" s="230"/>
      <c r="I72" s="286">
        <f t="shared" ref="I72:I82" si="9">M72+P72+Q72</f>
        <v>0</v>
      </c>
      <c r="J72" s="241">
        <v>0</v>
      </c>
      <c r="K72" s="230">
        <v>0</v>
      </c>
      <c r="M72">
        <f t="shared" si="8"/>
        <v>0</v>
      </c>
      <c r="N72" s="301"/>
      <c r="O72" s="301"/>
    </row>
    <row r="73" spans="1:15">
      <c r="A73" s="284">
        <v>2010702</v>
      </c>
      <c r="B73" s="285" t="s">
        <v>158</v>
      </c>
      <c r="C73" s="241"/>
      <c r="D73" s="286">
        <v>0</v>
      </c>
      <c r="E73" s="241"/>
      <c r="F73" s="228"/>
      <c r="G73" s="241"/>
      <c r="H73" s="230"/>
      <c r="I73" s="286">
        <f t="shared" si="9"/>
        <v>0</v>
      </c>
      <c r="J73" s="241">
        <v>0</v>
      </c>
      <c r="K73" s="230">
        <v>0</v>
      </c>
      <c r="M73">
        <f t="shared" si="8"/>
        <v>0</v>
      </c>
      <c r="N73" s="301"/>
      <c r="O73" s="301"/>
    </row>
    <row r="74" spans="1:15">
      <c r="A74" s="284">
        <v>2010703</v>
      </c>
      <c r="B74" s="287" t="s">
        <v>159</v>
      </c>
      <c r="C74" s="241"/>
      <c r="D74" s="286">
        <v>0</v>
      </c>
      <c r="E74" s="241"/>
      <c r="F74" s="228"/>
      <c r="G74" s="241"/>
      <c r="H74" s="230"/>
      <c r="I74" s="286">
        <f t="shared" si="9"/>
        <v>0</v>
      </c>
      <c r="J74" s="241">
        <v>0</v>
      </c>
      <c r="K74" s="230">
        <v>0</v>
      </c>
      <c r="M74">
        <f t="shared" si="8"/>
        <v>0</v>
      </c>
      <c r="N74" s="301"/>
      <c r="O74" s="301"/>
    </row>
    <row r="75" spans="1:15">
      <c r="A75" s="284">
        <v>2010704</v>
      </c>
      <c r="B75" s="287" t="s">
        <v>201</v>
      </c>
      <c r="C75" s="241"/>
      <c r="D75" s="286">
        <v>0</v>
      </c>
      <c r="E75" s="241"/>
      <c r="F75" s="228"/>
      <c r="G75" s="241"/>
      <c r="H75" s="230"/>
      <c r="I75" s="286">
        <f t="shared" si="9"/>
        <v>0</v>
      </c>
      <c r="J75" s="241">
        <v>0</v>
      </c>
      <c r="K75" s="230">
        <v>0</v>
      </c>
      <c r="M75">
        <f t="shared" si="8"/>
        <v>0</v>
      </c>
      <c r="N75" s="301"/>
      <c r="O75" s="301"/>
    </row>
    <row r="76" spans="1:15">
      <c r="A76" s="284">
        <v>2010705</v>
      </c>
      <c r="B76" s="287" t="s">
        <v>202</v>
      </c>
      <c r="C76" s="241"/>
      <c r="D76" s="286">
        <v>0</v>
      </c>
      <c r="E76" s="241"/>
      <c r="F76" s="228"/>
      <c r="G76" s="241"/>
      <c r="H76" s="230"/>
      <c r="I76" s="286">
        <f t="shared" si="9"/>
        <v>0</v>
      </c>
      <c r="J76" s="241">
        <v>0</v>
      </c>
      <c r="K76" s="230">
        <v>0</v>
      </c>
      <c r="M76">
        <f t="shared" si="8"/>
        <v>0</v>
      </c>
      <c r="N76" s="301"/>
      <c r="O76" s="301"/>
    </row>
    <row r="77" spans="1:15">
      <c r="A77" s="284">
        <v>2010706</v>
      </c>
      <c r="B77" s="288" t="s">
        <v>203</v>
      </c>
      <c r="C77" s="241"/>
      <c r="D77" s="286">
        <v>0</v>
      </c>
      <c r="E77" s="241"/>
      <c r="F77" s="228"/>
      <c r="G77" s="241"/>
      <c r="H77" s="230"/>
      <c r="I77" s="286">
        <f t="shared" si="9"/>
        <v>0</v>
      </c>
      <c r="J77" s="241">
        <v>0</v>
      </c>
      <c r="K77" s="230">
        <v>0</v>
      </c>
      <c r="M77">
        <f t="shared" si="8"/>
        <v>0</v>
      </c>
      <c r="N77" s="301"/>
      <c r="O77" s="301"/>
    </row>
    <row r="78" spans="1:15">
      <c r="A78" s="284">
        <v>2010707</v>
      </c>
      <c r="B78" s="285" t="s">
        <v>204</v>
      </c>
      <c r="C78" s="241"/>
      <c r="D78" s="286">
        <v>0</v>
      </c>
      <c r="E78" s="241"/>
      <c r="F78" s="228"/>
      <c r="G78" s="241"/>
      <c r="H78" s="230"/>
      <c r="I78" s="286">
        <f t="shared" si="9"/>
        <v>0</v>
      </c>
      <c r="J78" s="241">
        <v>0</v>
      </c>
      <c r="K78" s="230">
        <v>0</v>
      </c>
      <c r="M78">
        <f t="shared" si="8"/>
        <v>0</v>
      </c>
      <c r="N78" s="301"/>
      <c r="O78" s="301"/>
    </row>
    <row r="79" spans="1:15">
      <c r="A79" s="284">
        <v>2010708</v>
      </c>
      <c r="B79" s="285" t="s">
        <v>205</v>
      </c>
      <c r="C79" s="241"/>
      <c r="D79" s="286">
        <v>0</v>
      </c>
      <c r="E79" s="241"/>
      <c r="F79" s="228"/>
      <c r="G79" s="241"/>
      <c r="H79" s="230"/>
      <c r="I79" s="286">
        <f t="shared" si="9"/>
        <v>0</v>
      </c>
      <c r="J79" s="241">
        <v>0</v>
      </c>
      <c r="K79" s="230">
        <v>0</v>
      </c>
      <c r="M79">
        <f t="shared" si="8"/>
        <v>0</v>
      </c>
      <c r="N79" s="301"/>
      <c r="O79" s="301"/>
    </row>
    <row r="80" spans="1:15">
      <c r="A80" s="284">
        <v>2010709</v>
      </c>
      <c r="B80" s="285" t="s">
        <v>197</v>
      </c>
      <c r="C80" s="241"/>
      <c r="D80" s="286">
        <v>0</v>
      </c>
      <c r="E80" s="241"/>
      <c r="F80" s="228"/>
      <c r="G80" s="241"/>
      <c r="H80" s="230"/>
      <c r="I80" s="286">
        <f t="shared" si="9"/>
        <v>0</v>
      </c>
      <c r="J80" s="241">
        <v>0</v>
      </c>
      <c r="K80" s="230">
        <v>0</v>
      </c>
      <c r="M80">
        <f t="shared" si="8"/>
        <v>0</v>
      </c>
      <c r="N80" s="301"/>
      <c r="O80" s="301"/>
    </row>
    <row r="81" spans="1:15">
      <c r="A81" s="284">
        <v>2010710</v>
      </c>
      <c r="B81" s="285" t="s">
        <v>206</v>
      </c>
      <c r="C81" s="241"/>
      <c r="D81" s="286"/>
      <c r="E81" s="241"/>
      <c r="F81" s="228"/>
      <c r="G81" s="241"/>
      <c r="H81" s="230"/>
      <c r="I81" s="286"/>
      <c r="J81" s="241"/>
      <c r="K81" s="230"/>
      <c r="M81">
        <f t="shared" si="8"/>
        <v>0</v>
      </c>
      <c r="N81" s="301"/>
      <c r="O81" s="301"/>
    </row>
    <row r="82" spans="1:15">
      <c r="A82" s="284">
        <v>2010750</v>
      </c>
      <c r="B82" s="287" t="s">
        <v>166</v>
      </c>
      <c r="C82" s="241"/>
      <c r="D82" s="286">
        <v>0</v>
      </c>
      <c r="E82" s="241"/>
      <c r="F82" s="228"/>
      <c r="G82" s="241"/>
      <c r="H82" s="230"/>
      <c r="I82" s="286">
        <f>M82+P82+Q82</f>
        <v>0</v>
      </c>
      <c r="J82" s="241">
        <v>0</v>
      </c>
      <c r="K82" s="230">
        <v>0</v>
      </c>
      <c r="M82">
        <f t="shared" si="8"/>
        <v>0</v>
      </c>
      <c r="N82" s="301"/>
      <c r="O82" s="301"/>
    </row>
    <row r="83" spans="1:15">
      <c r="A83" s="284">
        <v>2010799</v>
      </c>
      <c r="B83" s="287" t="s">
        <v>207</v>
      </c>
      <c r="C83" s="241">
        <v>758</v>
      </c>
      <c r="D83" s="286">
        <v>516</v>
      </c>
      <c r="E83" s="241">
        <v>536</v>
      </c>
      <c r="F83" s="228"/>
      <c r="G83" s="229"/>
      <c r="H83" s="230"/>
      <c r="I83" s="286">
        <f>M83+P83+Q83</f>
        <v>518</v>
      </c>
      <c r="J83" s="241"/>
      <c r="K83" s="230"/>
      <c r="M83">
        <f t="shared" si="8"/>
        <v>518</v>
      </c>
      <c r="N83" s="301">
        <v>518</v>
      </c>
      <c r="O83" s="301"/>
    </row>
    <row r="84" spans="1:15">
      <c r="A84" s="278">
        <v>20108</v>
      </c>
      <c r="B84" s="295" t="s">
        <v>208</v>
      </c>
      <c r="C84" s="305">
        <f>SUM(C85:C92)</f>
        <v>170</v>
      </c>
      <c r="D84" s="306">
        <v>185</v>
      </c>
      <c r="E84" s="305">
        <f>SUM(E85:E92)</f>
        <v>237</v>
      </c>
      <c r="F84" s="282">
        <f>E84/D84*100</f>
        <v>128.108108108108</v>
      </c>
      <c r="G84" s="280">
        <f>E84-C84</f>
        <v>67</v>
      </c>
      <c r="H84" s="283">
        <f>(E84/C84-1)*100</f>
        <v>39.4117647058823</v>
      </c>
      <c r="I84" s="306">
        <f>SUM(I85:I92)</f>
        <v>210</v>
      </c>
      <c r="J84" s="304">
        <f>I84-D84</f>
        <v>25</v>
      </c>
      <c r="K84" s="283">
        <f>(I84/D84-1)*100</f>
        <v>13.5135135135135</v>
      </c>
      <c r="M84">
        <f t="shared" si="8"/>
        <v>0</v>
      </c>
      <c r="N84" s="301"/>
      <c r="O84" s="301"/>
    </row>
    <row r="85" spans="1:15">
      <c r="A85" s="284">
        <v>2010801</v>
      </c>
      <c r="B85" s="285" t="s">
        <v>157</v>
      </c>
      <c r="C85" s="241">
        <v>163</v>
      </c>
      <c r="D85" s="292">
        <v>155</v>
      </c>
      <c r="E85" s="241">
        <v>224</v>
      </c>
      <c r="F85" s="228"/>
      <c r="G85" s="229"/>
      <c r="H85" s="230"/>
      <c r="I85" s="286">
        <f t="shared" ref="I85:I92" si="10">M85+P85+Q85</f>
        <v>203</v>
      </c>
      <c r="J85" s="241"/>
      <c r="K85" s="230"/>
      <c r="M85">
        <f t="shared" si="8"/>
        <v>203</v>
      </c>
      <c r="N85" s="301">
        <v>203</v>
      </c>
      <c r="O85" s="301"/>
    </row>
    <row r="86" spans="1:15">
      <c r="A86" s="284">
        <v>2010802</v>
      </c>
      <c r="B86" s="285" t="s">
        <v>158</v>
      </c>
      <c r="C86" s="241">
        <v>0</v>
      </c>
      <c r="D86" s="292">
        <v>4</v>
      </c>
      <c r="E86" s="241">
        <v>4</v>
      </c>
      <c r="F86" s="228"/>
      <c r="G86" s="229"/>
      <c r="H86" s="230"/>
      <c r="I86" s="286">
        <f t="shared" si="10"/>
        <v>2</v>
      </c>
      <c r="J86" s="241"/>
      <c r="K86" s="230"/>
      <c r="M86">
        <f t="shared" si="8"/>
        <v>2</v>
      </c>
      <c r="N86" s="301">
        <v>2</v>
      </c>
      <c r="O86" s="301"/>
    </row>
    <row r="87" spans="1:15">
      <c r="A87" s="284">
        <v>2010803</v>
      </c>
      <c r="B87" s="285" t="s">
        <v>159</v>
      </c>
      <c r="C87" s="241">
        <v>0</v>
      </c>
      <c r="D87" s="292">
        <v>0</v>
      </c>
      <c r="E87" s="241">
        <v>0</v>
      </c>
      <c r="F87" s="228"/>
      <c r="G87" s="241"/>
      <c r="H87" s="230"/>
      <c r="I87" s="286">
        <f t="shared" si="10"/>
        <v>0</v>
      </c>
      <c r="J87" s="241"/>
      <c r="K87" s="230"/>
      <c r="M87">
        <f t="shared" si="8"/>
        <v>0</v>
      </c>
      <c r="N87" s="301"/>
      <c r="O87" s="301"/>
    </row>
    <row r="88" spans="1:15">
      <c r="A88" s="284">
        <v>2010804</v>
      </c>
      <c r="B88" s="287" t="s">
        <v>209</v>
      </c>
      <c r="C88" s="241">
        <v>7</v>
      </c>
      <c r="D88" s="292">
        <v>15</v>
      </c>
      <c r="E88" s="241">
        <v>4</v>
      </c>
      <c r="F88" s="228"/>
      <c r="G88" s="229"/>
      <c r="H88" s="230"/>
      <c r="I88" s="286">
        <f t="shared" si="10"/>
        <v>0</v>
      </c>
      <c r="J88" s="241"/>
      <c r="K88" s="230"/>
      <c r="M88">
        <f t="shared" si="8"/>
        <v>0</v>
      </c>
      <c r="N88" s="301"/>
      <c r="O88" s="301"/>
    </row>
    <row r="89" spans="1:15">
      <c r="A89" s="284">
        <v>2010805</v>
      </c>
      <c r="B89" s="287" t="s">
        <v>210</v>
      </c>
      <c r="C89" s="241">
        <v>0</v>
      </c>
      <c r="D89" s="292">
        <v>0</v>
      </c>
      <c r="E89" s="241">
        <v>0</v>
      </c>
      <c r="F89" s="228"/>
      <c r="G89" s="241"/>
      <c r="H89" s="230"/>
      <c r="I89" s="286">
        <f t="shared" si="10"/>
        <v>0</v>
      </c>
      <c r="J89" s="241"/>
      <c r="K89" s="230"/>
      <c r="M89">
        <f t="shared" si="8"/>
        <v>0</v>
      </c>
      <c r="N89" s="301"/>
      <c r="O89" s="301"/>
    </row>
    <row r="90" spans="1:15">
      <c r="A90" s="284">
        <v>2010806</v>
      </c>
      <c r="B90" s="287" t="s">
        <v>197</v>
      </c>
      <c r="C90" s="241"/>
      <c r="D90" s="292">
        <v>6</v>
      </c>
      <c r="E90" s="241">
        <v>0</v>
      </c>
      <c r="F90" s="228"/>
      <c r="G90" s="229"/>
      <c r="H90" s="230"/>
      <c r="I90" s="286">
        <f t="shared" si="10"/>
        <v>0</v>
      </c>
      <c r="J90" s="241"/>
      <c r="K90" s="230"/>
      <c r="M90">
        <f t="shared" si="8"/>
        <v>0</v>
      </c>
      <c r="N90" s="301"/>
      <c r="O90" s="301"/>
    </row>
    <row r="91" spans="1:15">
      <c r="A91" s="284">
        <v>2010850</v>
      </c>
      <c r="B91" s="287" t="s">
        <v>166</v>
      </c>
      <c r="C91" s="241"/>
      <c r="D91" s="292">
        <v>0</v>
      </c>
      <c r="E91" s="241">
        <v>0</v>
      </c>
      <c r="F91" s="228"/>
      <c r="G91" s="229"/>
      <c r="H91" s="230"/>
      <c r="I91" s="286">
        <f t="shared" si="10"/>
        <v>0</v>
      </c>
      <c r="J91" s="241"/>
      <c r="K91" s="230"/>
      <c r="M91">
        <f t="shared" si="8"/>
        <v>0</v>
      </c>
      <c r="N91" s="301"/>
      <c r="O91" s="301"/>
    </row>
    <row r="92" spans="1:16">
      <c r="A92" s="284">
        <v>2010899</v>
      </c>
      <c r="B92" s="288" t="s">
        <v>211</v>
      </c>
      <c r="C92" s="241"/>
      <c r="D92" s="292">
        <v>5</v>
      </c>
      <c r="E92" s="241">
        <v>5</v>
      </c>
      <c r="F92" s="228"/>
      <c r="G92" s="229"/>
      <c r="H92" s="230"/>
      <c r="I92" s="286">
        <f t="shared" si="10"/>
        <v>5</v>
      </c>
      <c r="J92" s="241"/>
      <c r="K92" s="230"/>
      <c r="M92">
        <f t="shared" si="8"/>
        <v>0</v>
      </c>
      <c r="N92" s="301"/>
      <c r="O92" s="301"/>
      <c r="P92">
        <v>5</v>
      </c>
    </row>
    <row r="93" spans="1:15">
      <c r="A93" s="278">
        <v>20109</v>
      </c>
      <c r="B93" s="279" t="s">
        <v>212</v>
      </c>
      <c r="C93" s="305"/>
      <c r="D93" s="306"/>
      <c r="E93" s="305"/>
      <c r="F93" s="282"/>
      <c r="G93" s="280"/>
      <c r="H93" s="283"/>
      <c r="I93" s="306"/>
      <c r="J93" s="304">
        <f>I93-D93</f>
        <v>0</v>
      </c>
      <c r="K93" s="283"/>
      <c r="M93">
        <f t="shared" si="8"/>
        <v>0</v>
      </c>
      <c r="N93" s="301"/>
      <c r="O93" s="301"/>
    </row>
    <row r="94" spans="1:15">
      <c r="A94" s="284">
        <v>2010901</v>
      </c>
      <c r="B94" s="285" t="s">
        <v>157</v>
      </c>
      <c r="C94" s="241"/>
      <c r="D94" s="286">
        <v>0</v>
      </c>
      <c r="E94" s="241"/>
      <c r="F94" s="228"/>
      <c r="G94" s="241"/>
      <c r="H94" s="230"/>
      <c r="I94" s="286">
        <f t="shared" ref="I94:I101" si="11">M94+P94+Q94</f>
        <v>0</v>
      </c>
      <c r="J94" s="241">
        <v>0</v>
      </c>
      <c r="K94" s="230">
        <v>0</v>
      </c>
      <c r="M94">
        <f t="shared" si="8"/>
        <v>0</v>
      </c>
      <c r="N94" s="301"/>
      <c r="O94" s="301"/>
    </row>
    <row r="95" spans="1:15">
      <c r="A95" s="284">
        <v>2010902</v>
      </c>
      <c r="B95" s="287" t="s">
        <v>158</v>
      </c>
      <c r="C95" s="241"/>
      <c r="D95" s="286">
        <v>0</v>
      </c>
      <c r="E95" s="241"/>
      <c r="F95" s="228"/>
      <c r="G95" s="241"/>
      <c r="H95" s="230"/>
      <c r="I95" s="286">
        <f t="shared" si="11"/>
        <v>0</v>
      </c>
      <c r="J95" s="241">
        <v>0</v>
      </c>
      <c r="K95" s="230">
        <v>0</v>
      </c>
      <c r="M95">
        <f t="shared" si="8"/>
        <v>0</v>
      </c>
      <c r="N95" s="301"/>
      <c r="O95" s="301"/>
    </row>
    <row r="96" spans="1:15">
      <c r="A96" s="284">
        <v>2010903</v>
      </c>
      <c r="B96" s="287" t="s">
        <v>159</v>
      </c>
      <c r="C96" s="241"/>
      <c r="D96" s="286">
        <v>0</v>
      </c>
      <c r="E96" s="241"/>
      <c r="F96" s="228"/>
      <c r="G96" s="241"/>
      <c r="H96" s="230"/>
      <c r="I96" s="286">
        <f t="shared" si="11"/>
        <v>0</v>
      </c>
      <c r="J96" s="241">
        <v>0</v>
      </c>
      <c r="K96" s="230">
        <v>0</v>
      </c>
      <c r="M96">
        <f t="shared" si="8"/>
        <v>0</v>
      </c>
      <c r="N96" s="301"/>
      <c r="O96" s="301"/>
    </row>
    <row r="97" spans="1:15">
      <c r="A97" s="284">
        <v>2010905</v>
      </c>
      <c r="B97" s="285" t="s">
        <v>213</v>
      </c>
      <c r="C97" s="241"/>
      <c r="D97" s="286">
        <v>0</v>
      </c>
      <c r="E97" s="241"/>
      <c r="F97" s="228"/>
      <c r="G97" s="241"/>
      <c r="H97" s="230"/>
      <c r="I97" s="286">
        <f t="shared" si="11"/>
        <v>0</v>
      </c>
      <c r="J97" s="241">
        <v>0</v>
      </c>
      <c r="K97" s="230">
        <v>0</v>
      </c>
      <c r="M97">
        <f t="shared" si="8"/>
        <v>0</v>
      </c>
      <c r="N97" s="301"/>
      <c r="O97" s="301"/>
    </row>
    <row r="98" spans="1:15">
      <c r="A98" s="284">
        <v>2010907</v>
      </c>
      <c r="B98" s="285" t="s">
        <v>214</v>
      </c>
      <c r="C98" s="241"/>
      <c r="D98" s="286">
        <v>0</v>
      </c>
      <c r="E98" s="241"/>
      <c r="F98" s="228"/>
      <c r="G98" s="241"/>
      <c r="H98" s="230"/>
      <c r="I98" s="286">
        <f t="shared" si="11"/>
        <v>0</v>
      </c>
      <c r="J98" s="241">
        <v>0</v>
      </c>
      <c r="K98" s="230">
        <v>0</v>
      </c>
      <c r="M98">
        <f t="shared" si="8"/>
        <v>0</v>
      </c>
      <c r="N98" s="301"/>
      <c r="O98" s="301"/>
    </row>
    <row r="99" spans="1:15">
      <c r="A99" s="284">
        <v>2010908</v>
      </c>
      <c r="B99" s="285" t="s">
        <v>197</v>
      </c>
      <c r="C99" s="241"/>
      <c r="D99" s="286">
        <v>0</v>
      </c>
      <c r="E99" s="241"/>
      <c r="F99" s="228"/>
      <c r="G99" s="241"/>
      <c r="H99" s="230"/>
      <c r="I99" s="286">
        <f t="shared" si="11"/>
        <v>0</v>
      </c>
      <c r="J99" s="241">
        <v>0</v>
      </c>
      <c r="K99" s="230">
        <v>0</v>
      </c>
      <c r="M99">
        <f t="shared" si="8"/>
        <v>0</v>
      </c>
      <c r="N99" s="301"/>
      <c r="O99" s="301"/>
    </row>
    <row r="100" spans="1:15">
      <c r="A100" s="284">
        <v>2010950</v>
      </c>
      <c r="B100" s="287" t="s">
        <v>166</v>
      </c>
      <c r="C100" s="241"/>
      <c r="D100" s="286">
        <v>0</v>
      </c>
      <c r="E100" s="241"/>
      <c r="F100" s="228"/>
      <c r="G100" s="241"/>
      <c r="H100" s="230"/>
      <c r="I100" s="286">
        <f t="shared" si="11"/>
        <v>0</v>
      </c>
      <c r="J100" s="241">
        <v>0</v>
      </c>
      <c r="K100" s="230">
        <v>0</v>
      </c>
      <c r="M100">
        <f t="shared" si="8"/>
        <v>0</v>
      </c>
      <c r="N100" s="301"/>
      <c r="O100" s="301"/>
    </row>
    <row r="101" spans="1:15">
      <c r="A101" s="284">
        <v>2010999</v>
      </c>
      <c r="B101" s="287" t="s">
        <v>215</v>
      </c>
      <c r="C101" s="241"/>
      <c r="D101" s="286">
        <v>0</v>
      </c>
      <c r="E101" s="241"/>
      <c r="F101" s="228"/>
      <c r="G101" s="229"/>
      <c r="H101" s="230"/>
      <c r="I101" s="286">
        <f t="shared" si="11"/>
        <v>0</v>
      </c>
      <c r="J101" s="241"/>
      <c r="K101" s="230"/>
      <c r="M101">
        <f t="shared" si="8"/>
        <v>0</v>
      </c>
      <c r="N101" s="301"/>
      <c r="O101" s="301"/>
    </row>
    <row r="102" spans="1:15">
      <c r="A102" s="278">
        <v>20111</v>
      </c>
      <c r="B102" s="307" t="s">
        <v>216</v>
      </c>
      <c r="C102" s="305">
        <f>SUM(C103:C110)</f>
        <v>1105</v>
      </c>
      <c r="D102" s="306">
        <v>1271</v>
      </c>
      <c r="E102" s="305">
        <f>SUM(E103:E110)</f>
        <v>1897</v>
      </c>
      <c r="F102" s="282">
        <f>E102/D102*100</f>
        <v>149.252557041699</v>
      </c>
      <c r="G102" s="280">
        <f>E102-C102</f>
        <v>792</v>
      </c>
      <c r="H102" s="283">
        <f>(E102/C102-1)*100</f>
        <v>71.6742081447964</v>
      </c>
      <c r="I102" s="306">
        <f>SUM(I103:I110)</f>
        <v>1405</v>
      </c>
      <c r="J102" s="304">
        <f>I102-D102</f>
        <v>134</v>
      </c>
      <c r="K102" s="283">
        <f>(I102/D102-1)*100</f>
        <v>10.5428796223446</v>
      </c>
      <c r="M102">
        <f t="shared" si="8"/>
        <v>0</v>
      </c>
      <c r="N102" s="301"/>
      <c r="O102" s="301"/>
    </row>
    <row r="103" spans="1:15">
      <c r="A103" s="284">
        <v>2011101</v>
      </c>
      <c r="B103" s="285" t="s">
        <v>157</v>
      </c>
      <c r="C103" s="241">
        <v>1019</v>
      </c>
      <c r="D103" s="292">
        <v>1040</v>
      </c>
      <c r="E103" s="241">
        <v>1612</v>
      </c>
      <c r="F103" s="228"/>
      <c r="G103" s="229"/>
      <c r="H103" s="230"/>
      <c r="I103" s="286">
        <f t="shared" ref="I103:I110" si="12">M103+P103+Q103</f>
        <v>1195</v>
      </c>
      <c r="J103" s="241"/>
      <c r="K103" s="230"/>
      <c r="M103">
        <f t="shared" si="8"/>
        <v>1195</v>
      </c>
      <c r="N103" s="301">
        <v>1195</v>
      </c>
      <c r="O103" s="301"/>
    </row>
    <row r="104" spans="1:15">
      <c r="A104" s="284">
        <v>2011102</v>
      </c>
      <c r="B104" s="285" t="s">
        <v>158</v>
      </c>
      <c r="C104" s="241">
        <v>82</v>
      </c>
      <c r="D104" s="292">
        <v>232</v>
      </c>
      <c r="E104" s="241">
        <v>244</v>
      </c>
      <c r="F104" s="228"/>
      <c r="G104" s="229"/>
      <c r="H104" s="230"/>
      <c r="I104" s="286">
        <f t="shared" si="12"/>
        <v>210</v>
      </c>
      <c r="J104" s="241"/>
      <c r="K104" s="230"/>
      <c r="M104">
        <f t="shared" si="8"/>
        <v>210</v>
      </c>
      <c r="N104" s="301">
        <v>210</v>
      </c>
      <c r="O104" s="301"/>
    </row>
    <row r="105" spans="1:15">
      <c r="A105" s="284">
        <v>2011103</v>
      </c>
      <c r="B105" s="285" t="s">
        <v>159</v>
      </c>
      <c r="C105" s="241">
        <v>0</v>
      </c>
      <c r="D105" s="292">
        <v>0</v>
      </c>
      <c r="E105" s="241">
        <v>0</v>
      </c>
      <c r="F105" s="228"/>
      <c r="G105" s="229"/>
      <c r="H105" s="230"/>
      <c r="I105" s="286">
        <f t="shared" si="12"/>
        <v>0</v>
      </c>
      <c r="J105" s="241"/>
      <c r="K105" s="230"/>
      <c r="M105">
        <f t="shared" si="8"/>
        <v>0</v>
      </c>
      <c r="N105" s="301"/>
      <c r="O105" s="301"/>
    </row>
    <row r="106" spans="1:15">
      <c r="A106" s="284">
        <v>2011104</v>
      </c>
      <c r="B106" s="287" t="s">
        <v>217</v>
      </c>
      <c r="C106" s="241">
        <v>0</v>
      </c>
      <c r="D106" s="286">
        <v>0</v>
      </c>
      <c r="E106" s="241">
        <v>0</v>
      </c>
      <c r="F106" s="228"/>
      <c r="G106" s="229"/>
      <c r="H106" s="230"/>
      <c r="I106" s="286">
        <f t="shared" si="12"/>
        <v>0</v>
      </c>
      <c r="J106" s="241"/>
      <c r="K106" s="230"/>
      <c r="M106">
        <f t="shared" si="8"/>
        <v>0</v>
      </c>
      <c r="N106" s="301"/>
      <c r="O106" s="301"/>
    </row>
    <row r="107" spans="1:15">
      <c r="A107" s="284">
        <v>2011105</v>
      </c>
      <c r="B107" s="287" t="s">
        <v>218</v>
      </c>
      <c r="C107" s="241">
        <v>0</v>
      </c>
      <c r="D107" s="292">
        <v>0</v>
      </c>
      <c r="E107" s="241">
        <v>0</v>
      </c>
      <c r="F107" s="228"/>
      <c r="G107" s="229"/>
      <c r="H107" s="230"/>
      <c r="I107" s="286">
        <f t="shared" si="12"/>
        <v>0</v>
      </c>
      <c r="J107" s="241"/>
      <c r="K107" s="230"/>
      <c r="M107">
        <f t="shared" si="8"/>
        <v>0</v>
      </c>
      <c r="N107" s="301"/>
      <c r="O107" s="301"/>
    </row>
    <row r="108" spans="1:15">
      <c r="A108" s="284">
        <v>2011106</v>
      </c>
      <c r="B108" s="287" t="s">
        <v>219</v>
      </c>
      <c r="C108" s="241">
        <v>0</v>
      </c>
      <c r="D108" s="292">
        <v>0</v>
      </c>
      <c r="E108" s="241">
        <v>0</v>
      </c>
      <c r="F108" s="228"/>
      <c r="G108" s="229"/>
      <c r="H108" s="230"/>
      <c r="I108" s="286">
        <f t="shared" si="12"/>
        <v>0</v>
      </c>
      <c r="J108" s="241"/>
      <c r="K108" s="230"/>
      <c r="M108">
        <f t="shared" si="8"/>
        <v>0</v>
      </c>
      <c r="N108" s="301"/>
      <c r="O108" s="301"/>
    </row>
    <row r="109" spans="1:15">
      <c r="A109" s="284">
        <v>2011150</v>
      </c>
      <c r="B109" s="285" t="s">
        <v>166</v>
      </c>
      <c r="C109" s="241">
        <v>0</v>
      </c>
      <c r="D109" s="292">
        <v>0</v>
      </c>
      <c r="E109" s="241">
        <v>0</v>
      </c>
      <c r="F109" s="228"/>
      <c r="G109" s="229"/>
      <c r="H109" s="230"/>
      <c r="I109" s="286">
        <f t="shared" si="12"/>
        <v>0</v>
      </c>
      <c r="J109" s="241"/>
      <c r="K109" s="230"/>
      <c r="M109">
        <f t="shared" si="8"/>
        <v>0</v>
      </c>
      <c r="N109" s="301"/>
      <c r="O109" s="301"/>
    </row>
    <row r="110" spans="1:15">
      <c r="A110" s="284">
        <v>2011199</v>
      </c>
      <c r="B110" s="285" t="s">
        <v>220</v>
      </c>
      <c r="C110" s="241">
        <v>4</v>
      </c>
      <c r="D110" s="292">
        <v>-1</v>
      </c>
      <c r="E110" s="241">
        <v>41</v>
      </c>
      <c r="F110" s="228"/>
      <c r="G110" s="229"/>
      <c r="H110" s="230"/>
      <c r="I110" s="286">
        <f t="shared" si="12"/>
        <v>0</v>
      </c>
      <c r="J110" s="241"/>
      <c r="K110" s="230"/>
      <c r="M110">
        <f t="shared" si="8"/>
        <v>0</v>
      </c>
      <c r="N110" s="301"/>
      <c r="O110" s="301"/>
    </row>
    <row r="111" spans="1:15">
      <c r="A111" s="278">
        <v>20113</v>
      </c>
      <c r="B111" s="307" t="s">
        <v>221</v>
      </c>
      <c r="C111" s="305"/>
      <c r="D111" s="306"/>
      <c r="E111" s="305"/>
      <c r="F111" s="282"/>
      <c r="G111" s="280">
        <f>E111-C111</f>
        <v>0</v>
      </c>
      <c r="H111" s="283"/>
      <c r="I111" s="306"/>
      <c r="J111" s="304">
        <f>I111-D111</f>
        <v>0</v>
      </c>
      <c r="K111" s="283"/>
      <c r="M111">
        <f t="shared" si="8"/>
        <v>0</v>
      </c>
      <c r="N111" s="301"/>
      <c r="O111" s="301"/>
    </row>
    <row r="112" spans="1:15">
      <c r="A112" s="284">
        <v>2011301</v>
      </c>
      <c r="B112" s="285" t="s">
        <v>157</v>
      </c>
      <c r="C112" s="241"/>
      <c r="D112" s="292">
        <v>0</v>
      </c>
      <c r="E112" s="241"/>
      <c r="F112" s="228"/>
      <c r="G112" s="229"/>
      <c r="H112" s="230"/>
      <c r="I112" s="286">
        <f t="shared" ref="I112:I121" si="13">M112+P112+Q112</f>
        <v>0</v>
      </c>
      <c r="J112" s="241"/>
      <c r="K112" s="230"/>
      <c r="M112">
        <f t="shared" si="8"/>
        <v>0</v>
      </c>
      <c r="N112" s="301"/>
      <c r="O112" s="301"/>
    </row>
    <row r="113" spans="1:15">
      <c r="A113" s="284">
        <v>2011302</v>
      </c>
      <c r="B113" s="285" t="s">
        <v>158</v>
      </c>
      <c r="C113" s="241"/>
      <c r="D113" s="292">
        <v>0</v>
      </c>
      <c r="E113" s="241"/>
      <c r="F113" s="228"/>
      <c r="G113" s="229"/>
      <c r="H113" s="230"/>
      <c r="I113" s="286">
        <f t="shared" si="13"/>
        <v>0</v>
      </c>
      <c r="J113" s="241"/>
      <c r="K113" s="230"/>
      <c r="M113">
        <f t="shared" si="8"/>
        <v>0</v>
      </c>
      <c r="N113" s="301"/>
      <c r="O113" s="301"/>
    </row>
    <row r="114" spans="1:15">
      <c r="A114" s="284">
        <v>2011303</v>
      </c>
      <c r="B114" s="285" t="s">
        <v>159</v>
      </c>
      <c r="C114" s="241"/>
      <c r="D114" s="292">
        <v>0</v>
      </c>
      <c r="E114" s="241"/>
      <c r="F114" s="228"/>
      <c r="G114" s="241"/>
      <c r="H114" s="230"/>
      <c r="I114" s="286">
        <f t="shared" si="13"/>
        <v>0</v>
      </c>
      <c r="J114" s="241"/>
      <c r="K114" s="230"/>
      <c r="M114">
        <f t="shared" si="8"/>
        <v>0</v>
      </c>
      <c r="N114" s="301"/>
      <c r="O114" s="301"/>
    </row>
    <row r="115" spans="1:15">
      <c r="A115" s="284">
        <v>2011304</v>
      </c>
      <c r="B115" s="287" t="s">
        <v>222</v>
      </c>
      <c r="C115" s="241"/>
      <c r="D115" s="292">
        <v>0</v>
      </c>
      <c r="E115" s="241"/>
      <c r="F115" s="228"/>
      <c r="G115" s="241"/>
      <c r="H115" s="230"/>
      <c r="I115" s="286">
        <f t="shared" si="13"/>
        <v>0</v>
      </c>
      <c r="J115" s="241"/>
      <c r="K115" s="230"/>
      <c r="M115">
        <f t="shared" si="8"/>
        <v>0</v>
      </c>
      <c r="N115" s="301"/>
      <c r="O115" s="301"/>
    </row>
    <row r="116" spans="1:15">
      <c r="A116" s="284">
        <v>2011305</v>
      </c>
      <c r="B116" s="287" t="s">
        <v>223</v>
      </c>
      <c r="C116" s="241"/>
      <c r="D116" s="292">
        <v>0</v>
      </c>
      <c r="E116" s="241"/>
      <c r="F116" s="228"/>
      <c r="G116" s="241"/>
      <c r="H116" s="230"/>
      <c r="I116" s="286">
        <f t="shared" si="13"/>
        <v>0</v>
      </c>
      <c r="J116" s="241"/>
      <c r="K116" s="230"/>
      <c r="M116">
        <f t="shared" si="8"/>
        <v>0</v>
      </c>
      <c r="N116" s="301"/>
      <c r="O116" s="301"/>
    </row>
    <row r="117" spans="1:15">
      <c r="A117" s="284">
        <v>2011306</v>
      </c>
      <c r="B117" s="287" t="s">
        <v>224</v>
      </c>
      <c r="C117" s="241"/>
      <c r="D117" s="292">
        <v>0</v>
      </c>
      <c r="E117" s="241"/>
      <c r="F117" s="228"/>
      <c r="G117" s="241"/>
      <c r="H117" s="230"/>
      <c r="I117" s="286">
        <f t="shared" si="13"/>
        <v>0</v>
      </c>
      <c r="J117" s="241"/>
      <c r="K117" s="230"/>
      <c r="M117">
        <f t="shared" si="8"/>
        <v>0</v>
      </c>
      <c r="N117" s="301"/>
      <c r="O117" s="301"/>
    </row>
    <row r="118" spans="1:15">
      <c r="A118" s="284">
        <v>2011307</v>
      </c>
      <c r="B118" s="285" t="s">
        <v>225</v>
      </c>
      <c r="C118" s="241"/>
      <c r="D118" s="292">
        <v>0</v>
      </c>
      <c r="E118" s="241"/>
      <c r="F118" s="228"/>
      <c r="G118" s="241"/>
      <c r="H118" s="230"/>
      <c r="I118" s="286">
        <f t="shared" si="13"/>
        <v>0</v>
      </c>
      <c r="J118" s="241"/>
      <c r="K118" s="230"/>
      <c r="M118">
        <f t="shared" si="8"/>
        <v>0</v>
      </c>
      <c r="N118" s="301"/>
      <c r="O118" s="301"/>
    </row>
    <row r="119" spans="1:15">
      <c r="A119" s="284">
        <v>2011308</v>
      </c>
      <c r="B119" s="285" t="s">
        <v>226</v>
      </c>
      <c r="C119" s="241"/>
      <c r="D119" s="292">
        <v>0</v>
      </c>
      <c r="E119" s="241"/>
      <c r="F119" s="228"/>
      <c r="G119" s="229"/>
      <c r="H119" s="230"/>
      <c r="I119" s="286">
        <f t="shared" si="13"/>
        <v>0</v>
      </c>
      <c r="J119" s="241"/>
      <c r="K119" s="230"/>
      <c r="M119">
        <f t="shared" si="8"/>
        <v>0</v>
      </c>
      <c r="N119" s="301"/>
      <c r="O119" s="301"/>
    </row>
    <row r="120" spans="1:15">
      <c r="A120" s="284">
        <v>2011350</v>
      </c>
      <c r="B120" s="285" t="s">
        <v>166</v>
      </c>
      <c r="C120" s="241"/>
      <c r="D120" s="292">
        <v>0</v>
      </c>
      <c r="E120" s="241"/>
      <c r="F120" s="228"/>
      <c r="G120" s="229"/>
      <c r="H120" s="230"/>
      <c r="I120" s="286">
        <f t="shared" si="13"/>
        <v>0</v>
      </c>
      <c r="J120" s="241"/>
      <c r="K120" s="230"/>
      <c r="M120">
        <f t="shared" si="8"/>
        <v>0</v>
      </c>
      <c r="N120" s="301"/>
      <c r="O120" s="301"/>
    </row>
    <row r="121" spans="1:15">
      <c r="A121" s="284">
        <v>2011399</v>
      </c>
      <c r="B121" s="287" t="s">
        <v>227</v>
      </c>
      <c r="C121" s="241"/>
      <c r="D121" s="292">
        <v>0</v>
      </c>
      <c r="E121" s="241"/>
      <c r="F121" s="228"/>
      <c r="G121" s="229"/>
      <c r="H121" s="230"/>
      <c r="I121" s="286">
        <f t="shared" si="13"/>
        <v>0</v>
      </c>
      <c r="J121" s="241"/>
      <c r="K121" s="230"/>
      <c r="M121">
        <f t="shared" si="8"/>
        <v>0</v>
      </c>
      <c r="N121" s="301"/>
      <c r="O121" s="301"/>
    </row>
    <row r="122" spans="1:15">
      <c r="A122" s="278">
        <v>20114</v>
      </c>
      <c r="B122" s="295" t="s">
        <v>228</v>
      </c>
      <c r="C122" s="305"/>
      <c r="D122" s="306"/>
      <c r="E122" s="305"/>
      <c r="F122" s="282"/>
      <c r="G122" s="280"/>
      <c r="H122" s="283"/>
      <c r="I122" s="306"/>
      <c r="J122" s="304"/>
      <c r="K122" s="283"/>
      <c r="M122">
        <f t="shared" si="8"/>
        <v>0</v>
      </c>
      <c r="N122" s="301"/>
      <c r="O122" s="301"/>
    </row>
    <row r="123" spans="1:15">
      <c r="A123" s="284">
        <v>2011401</v>
      </c>
      <c r="B123" s="287" t="s">
        <v>157</v>
      </c>
      <c r="C123" s="241"/>
      <c r="D123" s="286">
        <v>0</v>
      </c>
      <c r="E123" s="241"/>
      <c r="F123" s="228"/>
      <c r="G123" s="241"/>
      <c r="H123" s="230"/>
      <c r="I123" s="286">
        <f t="shared" ref="I123:I133" si="14">M123+P123+Q123</f>
        <v>0</v>
      </c>
      <c r="J123" s="241">
        <v>0</v>
      </c>
      <c r="K123" s="230">
        <v>0</v>
      </c>
      <c r="M123">
        <f t="shared" si="8"/>
        <v>0</v>
      </c>
      <c r="N123" s="301"/>
      <c r="O123" s="301"/>
    </row>
    <row r="124" spans="1:15">
      <c r="A124" s="284">
        <v>2011402</v>
      </c>
      <c r="B124" s="288" t="s">
        <v>158</v>
      </c>
      <c r="C124" s="241"/>
      <c r="D124" s="286">
        <v>0</v>
      </c>
      <c r="E124" s="241"/>
      <c r="F124" s="228"/>
      <c r="G124" s="241"/>
      <c r="H124" s="230"/>
      <c r="I124" s="286">
        <f t="shared" si="14"/>
        <v>0</v>
      </c>
      <c r="J124" s="241">
        <v>0</v>
      </c>
      <c r="K124" s="230">
        <v>0</v>
      </c>
      <c r="M124">
        <f t="shared" si="8"/>
        <v>0</v>
      </c>
      <c r="N124" s="301"/>
      <c r="O124" s="301"/>
    </row>
    <row r="125" spans="1:15">
      <c r="A125" s="284">
        <v>2011403</v>
      </c>
      <c r="B125" s="285" t="s">
        <v>159</v>
      </c>
      <c r="C125" s="241"/>
      <c r="D125" s="286">
        <v>0</v>
      </c>
      <c r="E125" s="241"/>
      <c r="F125" s="228"/>
      <c r="G125" s="241"/>
      <c r="H125" s="230"/>
      <c r="I125" s="286">
        <f t="shared" si="14"/>
        <v>0</v>
      </c>
      <c r="J125" s="241">
        <v>0</v>
      </c>
      <c r="K125" s="230">
        <v>0</v>
      </c>
      <c r="M125">
        <f t="shared" si="8"/>
        <v>0</v>
      </c>
      <c r="N125" s="301"/>
      <c r="O125" s="301"/>
    </row>
    <row r="126" spans="1:15">
      <c r="A126" s="284">
        <v>2011404</v>
      </c>
      <c r="B126" s="285" t="s">
        <v>229</v>
      </c>
      <c r="C126" s="241"/>
      <c r="D126" s="286">
        <v>0</v>
      </c>
      <c r="E126" s="241"/>
      <c r="F126" s="228"/>
      <c r="G126" s="241"/>
      <c r="H126" s="230"/>
      <c r="I126" s="286">
        <f t="shared" si="14"/>
        <v>0</v>
      </c>
      <c r="J126" s="241">
        <v>0</v>
      </c>
      <c r="K126" s="230">
        <v>0</v>
      </c>
      <c r="M126">
        <f t="shared" si="8"/>
        <v>0</v>
      </c>
      <c r="N126" s="301"/>
      <c r="O126" s="301"/>
    </row>
    <row r="127" spans="1:15">
      <c r="A127" s="284">
        <v>2011405</v>
      </c>
      <c r="B127" s="285" t="s">
        <v>230</v>
      </c>
      <c r="C127" s="241"/>
      <c r="D127" s="286">
        <v>0</v>
      </c>
      <c r="E127" s="241"/>
      <c r="F127" s="228"/>
      <c r="G127" s="241"/>
      <c r="H127" s="230"/>
      <c r="I127" s="286">
        <f t="shared" si="14"/>
        <v>0</v>
      </c>
      <c r="J127" s="241">
        <v>0</v>
      </c>
      <c r="K127" s="230">
        <v>0</v>
      </c>
      <c r="M127">
        <f t="shared" si="8"/>
        <v>0</v>
      </c>
      <c r="N127" s="301"/>
      <c r="O127" s="301"/>
    </row>
    <row r="128" spans="1:15">
      <c r="A128" s="284">
        <v>2011408</v>
      </c>
      <c r="B128" s="287" t="s">
        <v>231</v>
      </c>
      <c r="C128" s="241"/>
      <c r="D128" s="286">
        <v>0</v>
      </c>
      <c r="E128" s="241"/>
      <c r="F128" s="228"/>
      <c r="G128" s="241"/>
      <c r="H128" s="230"/>
      <c r="I128" s="286">
        <f t="shared" si="14"/>
        <v>0</v>
      </c>
      <c r="J128" s="241">
        <v>0</v>
      </c>
      <c r="K128" s="230">
        <v>0</v>
      </c>
      <c r="M128">
        <f t="shared" si="8"/>
        <v>0</v>
      </c>
      <c r="N128" s="301"/>
      <c r="O128" s="301"/>
    </row>
    <row r="129" spans="1:15">
      <c r="A129" s="284">
        <v>2011409</v>
      </c>
      <c r="B129" s="285" t="s">
        <v>232</v>
      </c>
      <c r="C129" s="241"/>
      <c r="D129" s="286">
        <v>0</v>
      </c>
      <c r="E129" s="241"/>
      <c r="F129" s="228"/>
      <c r="G129" s="241"/>
      <c r="H129" s="230"/>
      <c r="I129" s="286">
        <f t="shared" si="14"/>
        <v>0</v>
      </c>
      <c r="J129" s="241">
        <v>0</v>
      </c>
      <c r="K129" s="230">
        <v>0</v>
      </c>
      <c r="M129">
        <f t="shared" si="8"/>
        <v>0</v>
      </c>
      <c r="N129" s="301"/>
      <c r="O129" s="301"/>
    </row>
    <row r="130" spans="1:15">
      <c r="A130" s="284">
        <v>2011410</v>
      </c>
      <c r="B130" s="287" t="s">
        <v>233</v>
      </c>
      <c r="C130" s="241"/>
      <c r="D130" s="286">
        <v>0</v>
      </c>
      <c r="E130" s="241"/>
      <c r="F130" s="228"/>
      <c r="G130" s="241"/>
      <c r="H130" s="230"/>
      <c r="I130" s="286">
        <f t="shared" si="14"/>
        <v>0</v>
      </c>
      <c r="J130" s="241">
        <v>0</v>
      </c>
      <c r="K130" s="230">
        <v>0</v>
      </c>
      <c r="M130">
        <f t="shared" si="8"/>
        <v>0</v>
      </c>
      <c r="N130" s="301"/>
      <c r="O130" s="301"/>
    </row>
    <row r="131" spans="1:15">
      <c r="A131" s="284">
        <v>2011411</v>
      </c>
      <c r="B131" s="285" t="s">
        <v>234</v>
      </c>
      <c r="C131" s="241"/>
      <c r="D131" s="286">
        <v>0</v>
      </c>
      <c r="E131" s="241"/>
      <c r="F131" s="228"/>
      <c r="G131" s="241"/>
      <c r="H131" s="230"/>
      <c r="I131" s="286">
        <f t="shared" si="14"/>
        <v>0</v>
      </c>
      <c r="J131" s="241">
        <v>0</v>
      </c>
      <c r="K131" s="230">
        <v>0</v>
      </c>
      <c r="M131">
        <f t="shared" si="8"/>
        <v>0</v>
      </c>
      <c r="N131" s="301"/>
      <c r="O131" s="301"/>
    </row>
    <row r="132" spans="1:15">
      <c r="A132" s="284">
        <v>2011450</v>
      </c>
      <c r="B132" s="285" t="s">
        <v>166</v>
      </c>
      <c r="C132" s="241"/>
      <c r="D132" s="286">
        <v>0</v>
      </c>
      <c r="E132" s="241"/>
      <c r="F132" s="228"/>
      <c r="G132" s="241"/>
      <c r="H132" s="230"/>
      <c r="I132" s="286">
        <f t="shared" si="14"/>
        <v>0</v>
      </c>
      <c r="J132" s="241">
        <v>0</v>
      </c>
      <c r="K132" s="230">
        <v>0</v>
      </c>
      <c r="M132">
        <f t="shared" si="8"/>
        <v>0</v>
      </c>
      <c r="N132" s="301"/>
      <c r="O132" s="301"/>
    </row>
    <row r="133" spans="1:15">
      <c r="A133" s="284">
        <v>2011499</v>
      </c>
      <c r="B133" s="285" t="s">
        <v>235</v>
      </c>
      <c r="C133" s="241"/>
      <c r="D133" s="286">
        <v>0</v>
      </c>
      <c r="E133" s="241"/>
      <c r="F133" s="228"/>
      <c r="G133" s="241"/>
      <c r="H133" s="230"/>
      <c r="I133" s="286">
        <f t="shared" si="14"/>
        <v>0</v>
      </c>
      <c r="J133" s="241">
        <v>0</v>
      </c>
      <c r="K133" s="230">
        <v>0</v>
      </c>
      <c r="M133">
        <f t="shared" ref="M133:M196" si="15">N133+O133</f>
        <v>0</v>
      </c>
      <c r="N133" s="301"/>
      <c r="O133" s="301"/>
    </row>
    <row r="134" spans="1:15">
      <c r="A134" s="278">
        <v>20123</v>
      </c>
      <c r="B134" s="279" t="s">
        <v>236</v>
      </c>
      <c r="C134" s="293">
        <f>SUM(C135:C140)</f>
        <v>0</v>
      </c>
      <c r="D134" s="294">
        <v>12</v>
      </c>
      <c r="E134" s="293">
        <f>SUM(E135:E140)</f>
        <v>17</v>
      </c>
      <c r="F134" s="282">
        <f>E134/D134*100</f>
        <v>141.666666666667</v>
      </c>
      <c r="G134" s="280">
        <f>E134-C134</f>
        <v>17</v>
      </c>
      <c r="H134" s="283" t="e">
        <f>(E134/C134-1)*100</f>
        <v>#DIV/0!</v>
      </c>
      <c r="I134" s="294">
        <f>SUM(I135:I140)</f>
        <v>0</v>
      </c>
      <c r="J134" s="304">
        <f>I134-D134</f>
        <v>-12</v>
      </c>
      <c r="K134" s="283">
        <f>(I134/D134-1)*100</f>
        <v>-100</v>
      </c>
      <c r="M134">
        <f t="shared" si="15"/>
        <v>0</v>
      </c>
      <c r="N134" s="301"/>
      <c r="O134" s="301"/>
    </row>
    <row r="135" spans="1:15">
      <c r="A135" s="284">
        <v>2012301</v>
      </c>
      <c r="B135" s="285" t="s">
        <v>157</v>
      </c>
      <c r="C135" s="241"/>
      <c r="D135" s="292">
        <v>0</v>
      </c>
      <c r="E135" s="241"/>
      <c r="F135" s="228"/>
      <c r="G135" s="229"/>
      <c r="H135" s="230"/>
      <c r="I135" s="286">
        <f t="shared" ref="I135:I140" si="16">M135+P135+Q135</f>
        <v>0</v>
      </c>
      <c r="J135" s="241"/>
      <c r="K135" s="230"/>
      <c r="M135">
        <f t="shared" si="15"/>
        <v>0</v>
      </c>
      <c r="N135" s="301"/>
      <c r="O135" s="301"/>
    </row>
    <row r="136" spans="1:15">
      <c r="A136" s="284">
        <v>2012302</v>
      </c>
      <c r="B136" s="285" t="s">
        <v>158</v>
      </c>
      <c r="C136" s="241"/>
      <c r="D136" s="292">
        <v>0</v>
      </c>
      <c r="E136" s="241"/>
      <c r="F136" s="228"/>
      <c r="G136" s="308"/>
      <c r="H136" s="308"/>
      <c r="I136" s="286">
        <f t="shared" si="16"/>
        <v>0</v>
      </c>
      <c r="J136" s="241"/>
      <c r="K136" s="230"/>
      <c r="M136">
        <f t="shared" si="15"/>
        <v>0</v>
      </c>
      <c r="N136" s="301"/>
      <c r="O136" s="301"/>
    </row>
    <row r="137" spans="1:15">
      <c r="A137" s="284">
        <v>2012303</v>
      </c>
      <c r="B137" s="287" t="s">
        <v>159</v>
      </c>
      <c r="C137" s="241"/>
      <c r="D137" s="292">
        <v>0</v>
      </c>
      <c r="E137" s="241"/>
      <c r="F137" s="228"/>
      <c r="G137" s="241"/>
      <c r="H137" s="230"/>
      <c r="I137" s="286">
        <f t="shared" si="16"/>
        <v>0</v>
      </c>
      <c r="J137" s="241"/>
      <c r="K137" s="230"/>
      <c r="M137">
        <f t="shared" si="15"/>
        <v>0</v>
      </c>
      <c r="N137" s="301"/>
      <c r="O137" s="301"/>
    </row>
    <row r="138" spans="1:15">
      <c r="A138" s="284">
        <v>2012304</v>
      </c>
      <c r="B138" s="287" t="s">
        <v>237</v>
      </c>
      <c r="C138" s="241"/>
      <c r="D138" s="292">
        <v>0</v>
      </c>
      <c r="E138" s="241"/>
      <c r="F138" s="228"/>
      <c r="G138" s="229"/>
      <c r="H138" s="230"/>
      <c r="I138" s="286">
        <f t="shared" si="16"/>
        <v>0</v>
      </c>
      <c r="J138" s="241"/>
      <c r="K138" s="230"/>
      <c r="M138">
        <f t="shared" si="15"/>
        <v>0</v>
      </c>
      <c r="N138" s="301"/>
      <c r="O138" s="301"/>
    </row>
    <row r="139" spans="1:15">
      <c r="A139" s="284">
        <v>2012350</v>
      </c>
      <c r="B139" s="287" t="s">
        <v>166</v>
      </c>
      <c r="C139" s="241"/>
      <c r="D139" s="292">
        <v>0</v>
      </c>
      <c r="E139" s="241"/>
      <c r="F139" s="228"/>
      <c r="G139" s="241"/>
      <c r="H139" s="230"/>
      <c r="I139" s="286">
        <f t="shared" si="16"/>
        <v>0</v>
      </c>
      <c r="J139" s="241"/>
      <c r="K139" s="230"/>
      <c r="M139">
        <f t="shared" si="15"/>
        <v>0</v>
      </c>
      <c r="N139" s="301"/>
      <c r="O139" s="301"/>
    </row>
    <row r="140" spans="1:15">
      <c r="A140" s="284">
        <v>2012399</v>
      </c>
      <c r="B140" s="288" t="s">
        <v>238</v>
      </c>
      <c r="C140" s="241"/>
      <c r="D140" s="292">
        <v>12</v>
      </c>
      <c r="E140" s="241">
        <v>17</v>
      </c>
      <c r="F140" s="228"/>
      <c r="G140" s="229"/>
      <c r="H140" s="230"/>
      <c r="I140" s="286">
        <f t="shared" si="16"/>
        <v>0</v>
      </c>
      <c r="J140" s="241"/>
      <c r="K140" s="230"/>
      <c r="M140">
        <f t="shared" si="15"/>
        <v>0</v>
      </c>
      <c r="N140" s="301"/>
      <c r="O140" s="301"/>
    </row>
    <row r="141" spans="1:15">
      <c r="A141" s="278">
        <v>20125</v>
      </c>
      <c r="B141" s="279" t="s">
        <v>239</v>
      </c>
      <c r="C141" s="280">
        <f>SUM(C142:C148)</f>
        <v>29</v>
      </c>
      <c r="D141" s="281">
        <v>33</v>
      </c>
      <c r="E141" s="280">
        <f>SUM(E142:E148)</f>
        <v>47</v>
      </c>
      <c r="F141" s="282">
        <f>E141/D141*100</f>
        <v>142.424242424242</v>
      </c>
      <c r="G141" s="280">
        <f>E141-C141</f>
        <v>18</v>
      </c>
      <c r="H141" s="283">
        <f>(E141/C141-1)*100</f>
        <v>62.0689655172414</v>
      </c>
      <c r="I141" s="281">
        <f>SUM(I142:I148)</f>
        <v>46</v>
      </c>
      <c r="J141" s="304">
        <f>I141-D141</f>
        <v>13</v>
      </c>
      <c r="K141" s="283">
        <f>(I141/D141-1)*100</f>
        <v>39.3939393939394</v>
      </c>
      <c r="M141">
        <f t="shared" si="15"/>
        <v>0</v>
      </c>
      <c r="N141" s="301"/>
      <c r="O141" s="301"/>
    </row>
    <row r="142" spans="1:15">
      <c r="A142" s="284">
        <v>2012501</v>
      </c>
      <c r="B142" s="285" t="s">
        <v>157</v>
      </c>
      <c r="C142" s="241">
        <v>28</v>
      </c>
      <c r="D142" s="292">
        <v>32</v>
      </c>
      <c r="E142" s="241">
        <v>46</v>
      </c>
      <c r="F142" s="228"/>
      <c r="G142" s="229"/>
      <c r="H142" s="230"/>
      <c r="I142" s="286">
        <f t="shared" ref="I142:I148" si="17">M142+P142+Q142</f>
        <v>46</v>
      </c>
      <c r="J142" s="241"/>
      <c r="K142" s="230"/>
      <c r="M142">
        <f t="shared" si="15"/>
        <v>46</v>
      </c>
      <c r="N142" s="301">
        <v>46</v>
      </c>
      <c r="O142" s="301"/>
    </row>
    <row r="143" spans="1:15">
      <c r="A143" s="284">
        <v>2012502</v>
      </c>
      <c r="B143" s="287" t="s">
        <v>158</v>
      </c>
      <c r="C143" s="241">
        <v>1</v>
      </c>
      <c r="D143" s="292">
        <v>1</v>
      </c>
      <c r="E143" s="241">
        <v>1</v>
      </c>
      <c r="F143" s="228"/>
      <c r="G143" s="229"/>
      <c r="H143" s="230"/>
      <c r="I143" s="286">
        <f t="shared" si="17"/>
        <v>0</v>
      </c>
      <c r="J143" s="241"/>
      <c r="K143" s="230"/>
      <c r="M143">
        <f t="shared" si="15"/>
        <v>0</v>
      </c>
      <c r="N143" s="301"/>
      <c r="O143" s="301"/>
    </row>
    <row r="144" spans="1:15">
      <c r="A144" s="284">
        <v>2012503</v>
      </c>
      <c r="B144" s="287" t="s">
        <v>159</v>
      </c>
      <c r="C144" s="241"/>
      <c r="D144" s="292">
        <v>0</v>
      </c>
      <c r="E144" s="241"/>
      <c r="F144" s="228"/>
      <c r="G144" s="229"/>
      <c r="H144" s="230"/>
      <c r="I144" s="286">
        <f t="shared" si="17"/>
        <v>0</v>
      </c>
      <c r="J144" s="241"/>
      <c r="K144" s="230"/>
      <c r="M144">
        <f t="shared" si="15"/>
        <v>0</v>
      </c>
      <c r="N144" s="301"/>
      <c r="O144" s="301"/>
    </row>
    <row r="145" spans="1:15">
      <c r="A145" s="284">
        <v>2012504</v>
      </c>
      <c r="B145" s="287" t="s">
        <v>240</v>
      </c>
      <c r="C145" s="241"/>
      <c r="D145" s="292">
        <v>0</v>
      </c>
      <c r="E145" s="241"/>
      <c r="F145" s="228"/>
      <c r="G145" s="229"/>
      <c r="H145" s="230"/>
      <c r="I145" s="286">
        <f t="shared" si="17"/>
        <v>0</v>
      </c>
      <c r="J145" s="241"/>
      <c r="K145" s="230"/>
      <c r="M145">
        <f t="shared" si="15"/>
        <v>0</v>
      </c>
      <c r="N145" s="301"/>
      <c r="O145" s="301"/>
    </row>
    <row r="146" spans="1:15">
      <c r="A146" s="284">
        <v>2012505</v>
      </c>
      <c r="B146" s="288" t="s">
        <v>241</v>
      </c>
      <c r="C146" s="241"/>
      <c r="D146" s="292">
        <v>0</v>
      </c>
      <c r="E146" s="241"/>
      <c r="F146" s="228"/>
      <c r="G146" s="229"/>
      <c r="H146" s="230"/>
      <c r="I146" s="286">
        <f t="shared" si="17"/>
        <v>0</v>
      </c>
      <c r="J146" s="241"/>
      <c r="K146" s="230"/>
      <c r="M146">
        <f t="shared" si="15"/>
        <v>0</v>
      </c>
      <c r="N146" s="301"/>
      <c r="O146" s="301"/>
    </row>
    <row r="147" spans="1:15">
      <c r="A147" s="284">
        <v>2012550</v>
      </c>
      <c r="B147" s="285" t="s">
        <v>166</v>
      </c>
      <c r="C147" s="241"/>
      <c r="D147" s="292">
        <v>0</v>
      </c>
      <c r="E147" s="241"/>
      <c r="F147" s="228"/>
      <c r="G147" s="241"/>
      <c r="H147" s="230"/>
      <c r="I147" s="286">
        <f t="shared" si="17"/>
        <v>0</v>
      </c>
      <c r="J147" s="241"/>
      <c r="K147" s="230"/>
      <c r="M147">
        <f t="shared" si="15"/>
        <v>0</v>
      </c>
      <c r="N147" s="301"/>
      <c r="O147" s="301"/>
    </row>
    <row r="148" spans="1:15">
      <c r="A148" s="284">
        <v>2012599</v>
      </c>
      <c r="B148" s="285" t="s">
        <v>242</v>
      </c>
      <c r="C148" s="241"/>
      <c r="D148" s="292">
        <v>0</v>
      </c>
      <c r="E148" s="241"/>
      <c r="F148" s="228">
        <v>0</v>
      </c>
      <c r="G148" s="241">
        <v>0</v>
      </c>
      <c r="H148" s="230">
        <v>0</v>
      </c>
      <c r="I148" s="286">
        <f t="shared" si="17"/>
        <v>0</v>
      </c>
      <c r="J148" s="241">
        <v>0</v>
      </c>
      <c r="K148" s="230">
        <v>0</v>
      </c>
      <c r="M148">
        <f t="shared" si="15"/>
        <v>0</v>
      </c>
      <c r="N148" s="301"/>
      <c r="O148" s="301"/>
    </row>
    <row r="149" spans="1:15">
      <c r="A149" s="278">
        <v>20126</v>
      </c>
      <c r="B149" s="295" t="s">
        <v>243</v>
      </c>
      <c r="C149" s="309">
        <f>SUM(C150:C154)</f>
        <v>70</v>
      </c>
      <c r="D149" s="310">
        <v>67</v>
      </c>
      <c r="E149" s="309">
        <f>SUM(E150:E154)</f>
        <v>87</v>
      </c>
      <c r="F149" s="282">
        <f>E149/D149*100</f>
        <v>129.850746268657</v>
      </c>
      <c r="G149" s="280">
        <f>E149-C149</f>
        <v>17</v>
      </c>
      <c r="H149" s="283">
        <f>(E149/C149-1)*100</f>
        <v>24.2857142857143</v>
      </c>
      <c r="I149" s="310">
        <f>SUM(I150:I154)</f>
        <v>76</v>
      </c>
      <c r="J149" s="304">
        <f>I149-D149</f>
        <v>9</v>
      </c>
      <c r="K149" s="283">
        <f>(I149/D149-1)*100</f>
        <v>13.4328358208955</v>
      </c>
      <c r="M149">
        <f t="shared" si="15"/>
        <v>0</v>
      </c>
      <c r="N149" s="301"/>
      <c r="O149" s="301"/>
    </row>
    <row r="150" spans="1:15">
      <c r="A150" s="284">
        <v>2012601</v>
      </c>
      <c r="B150" s="287" t="s">
        <v>157</v>
      </c>
      <c r="C150" s="241">
        <v>51</v>
      </c>
      <c r="D150" s="292">
        <v>60</v>
      </c>
      <c r="E150" s="241">
        <v>80</v>
      </c>
      <c r="F150" s="228"/>
      <c r="G150" s="229"/>
      <c r="H150" s="230"/>
      <c r="I150" s="286">
        <f>M150+P150+Q150</f>
        <v>68</v>
      </c>
      <c r="J150" s="241"/>
      <c r="K150" s="230"/>
      <c r="M150">
        <f t="shared" si="15"/>
        <v>68</v>
      </c>
      <c r="N150" s="301">
        <v>68</v>
      </c>
      <c r="O150" s="301"/>
    </row>
    <row r="151" spans="1:15">
      <c r="A151" s="284">
        <v>2012602</v>
      </c>
      <c r="B151" s="287" t="s">
        <v>158</v>
      </c>
      <c r="C151" s="241">
        <v>16</v>
      </c>
      <c r="D151" s="292">
        <v>0</v>
      </c>
      <c r="E151" s="241">
        <v>0</v>
      </c>
      <c r="F151" s="228"/>
      <c r="G151" s="241"/>
      <c r="H151" s="230"/>
      <c r="I151" s="286">
        <f>M151+P151+Q151</f>
        <v>8</v>
      </c>
      <c r="J151" s="241"/>
      <c r="K151" s="230"/>
      <c r="M151">
        <f t="shared" si="15"/>
        <v>8</v>
      </c>
      <c r="N151" s="301">
        <v>8</v>
      </c>
      <c r="O151" s="301"/>
    </row>
    <row r="152" spans="1:15">
      <c r="A152" s="284">
        <v>2012603</v>
      </c>
      <c r="B152" s="285" t="s">
        <v>159</v>
      </c>
      <c r="C152" s="241">
        <v>0</v>
      </c>
      <c r="D152" s="292">
        <v>0</v>
      </c>
      <c r="E152" s="241">
        <v>0</v>
      </c>
      <c r="F152" s="228"/>
      <c r="G152" s="241"/>
      <c r="H152" s="230"/>
      <c r="I152" s="286">
        <f>M152+P152+Q152</f>
        <v>0</v>
      </c>
      <c r="J152" s="241"/>
      <c r="K152" s="230"/>
      <c r="M152">
        <f t="shared" si="15"/>
        <v>0</v>
      </c>
      <c r="N152" s="301"/>
      <c r="O152" s="301"/>
    </row>
    <row r="153" spans="1:15">
      <c r="A153" s="284">
        <v>2012604</v>
      </c>
      <c r="B153" s="285" t="s">
        <v>244</v>
      </c>
      <c r="C153" s="241">
        <v>3</v>
      </c>
      <c r="D153" s="292">
        <v>7</v>
      </c>
      <c r="E153" s="241">
        <v>7</v>
      </c>
      <c r="F153" s="228"/>
      <c r="G153" s="229"/>
      <c r="H153" s="230"/>
      <c r="I153" s="286">
        <f>M153+P153+Q153</f>
        <v>0</v>
      </c>
      <c r="J153" s="241"/>
      <c r="K153" s="230"/>
      <c r="M153">
        <f t="shared" si="15"/>
        <v>0</v>
      </c>
      <c r="N153" s="301"/>
      <c r="O153" s="301"/>
    </row>
    <row r="154" spans="1:15">
      <c r="A154" s="284">
        <v>2012699</v>
      </c>
      <c r="B154" s="285" t="s">
        <v>245</v>
      </c>
      <c r="C154" s="289"/>
      <c r="D154" s="292">
        <v>0</v>
      </c>
      <c r="E154" s="289"/>
      <c r="F154" s="228"/>
      <c r="G154" s="229"/>
      <c r="H154" s="230"/>
      <c r="I154" s="286">
        <f>M154+P154+Q154</f>
        <v>0</v>
      </c>
      <c r="J154" s="241"/>
      <c r="K154" s="230"/>
      <c r="M154">
        <f t="shared" si="15"/>
        <v>0</v>
      </c>
      <c r="N154" s="301"/>
      <c r="O154" s="301"/>
    </row>
    <row r="155" spans="1:15">
      <c r="A155" s="278">
        <v>20128</v>
      </c>
      <c r="B155" s="295" t="s">
        <v>246</v>
      </c>
      <c r="C155" s="280">
        <f>SUM(C156:C161)</f>
        <v>73</v>
      </c>
      <c r="D155" s="281">
        <v>81</v>
      </c>
      <c r="E155" s="280">
        <f>SUM(E156:E161)</f>
        <v>77</v>
      </c>
      <c r="F155" s="282">
        <f>E155/D155*100</f>
        <v>95.0617283950617</v>
      </c>
      <c r="G155" s="280">
        <f>E155-C155</f>
        <v>4</v>
      </c>
      <c r="H155" s="283">
        <f>(E155/C155-1)*100</f>
        <v>5.47945205479452</v>
      </c>
      <c r="I155" s="281">
        <f>SUM(I156:I161)</f>
        <v>70</v>
      </c>
      <c r="J155" s="304">
        <f>I155-D155</f>
        <v>-11</v>
      </c>
      <c r="K155" s="283">
        <f>(I155/D155-1)*100</f>
        <v>-13.5802469135803</v>
      </c>
      <c r="M155">
        <f t="shared" si="15"/>
        <v>0</v>
      </c>
      <c r="N155" s="301"/>
      <c r="O155" s="301"/>
    </row>
    <row r="156" spans="1:15">
      <c r="A156" s="284">
        <v>2012801</v>
      </c>
      <c r="B156" s="287" t="s">
        <v>157</v>
      </c>
      <c r="C156" s="241">
        <v>64</v>
      </c>
      <c r="D156" s="292">
        <v>72</v>
      </c>
      <c r="E156" s="241">
        <v>73</v>
      </c>
      <c r="F156" s="228"/>
      <c r="G156" s="229"/>
      <c r="H156" s="230"/>
      <c r="I156" s="286">
        <f t="shared" ref="I156:I161" si="18">M156+P156+Q156</f>
        <v>70</v>
      </c>
      <c r="J156" s="241"/>
      <c r="K156" s="230"/>
      <c r="M156">
        <f t="shared" si="15"/>
        <v>70</v>
      </c>
      <c r="N156" s="301">
        <v>70</v>
      </c>
      <c r="O156" s="301"/>
    </row>
    <row r="157" spans="1:15">
      <c r="A157" s="284">
        <v>2012802</v>
      </c>
      <c r="B157" s="287" t="s">
        <v>158</v>
      </c>
      <c r="C157" s="241">
        <v>9</v>
      </c>
      <c r="D157" s="292">
        <v>9</v>
      </c>
      <c r="E157" s="241">
        <v>4</v>
      </c>
      <c r="F157" s="228"/>
      <c r="G157" s="241"/>
      <c r="H157" s="230"/>
      <c r="I157" s="286">
        <f t="shared" si="18"/>
        <v>0</v>
      </c>
      <c r="J157" s="241"/>
      <c r="K157" s="230"/>
      <c r="M157">
        <f t="shared" si="15"/>
        <v>0</v>
      </c>
      <c r="N157" s="301"/>
      <c r="O157" s="301"/>
    </row>
    <row r="158" spans="1:15">
      <c r="A158" s="284">
        <v>2012803</v>
      </c>
      <c r="B158" s="288" t="s">
        <v>159</v>
      </c>
      <c r="C158" s="241"/>
      <c r="D158" s="292">
        <v>0</v>
      </c>
      <c r="E158" s="241"/>
      <c r="F158" s="228"/>
      <c r="G158" s="241"/>
      <c r="H158" s="230"/>
      <c r="I158" s="286">
        <f t="shared" si="18"/>
        <v>0</v>
      </c>
      <c r="J158" s="241"/>
      <c r="K158" s="230"/>
      <c r="M158">
        <f t="shared" si="15"/>
        <v>0</v>
      </c>
      <c r="N158" s="301"/>
      <c r="O158" s="301"/>
    </row>
    <row r="159" spans="1:15">
      <c r="A159" s="284">
        <v>2012804</v>
      </c>
      <c r="B159" s="285" t="s">
        <v>171</v>
      </c>
      <c r="C159" s="241"/>
      <c r="D159" s="292">
        <v>0</v>
      </c>
      <c r="E159" s="241"/>
      <c r="F159" s="228"/>
      <c r="G159" s="229"/>
      <c r="H159" s="230"/>
      <c r="I159" s="286">
        <f t="shared" si="18"/>
        <v>0</v>
      </c>
      <c r="J159" s="241"/>
      <c r="K159" s="230"/>
      <c r="M159">
        <f t="shared" si="15"/>
        <v>0</v>
      </c>
      <c r="N159" s="301"/>
      <c r="O159" s="301"/>
    </row>
    <row r="160" spans="1:15">
      <c r="A160" s="284">
        <v>2012850</v>
      </c>
      <c r="B160" s="285" t="s">
        <v>166</v>
      </c>
      <c r="C160" s="241"/>
      <c r="D160" s="292">
        <v>0</v>
      </c>
      <c r="E160" s="241"/>
      <c r="F160" s="228"/>
      <c r="G160" s="241"/>
      <c r="H160" s="230"/>
      <c r="I160" s="286">
        <f t="shared" si="18"/>
        <v>0</v>
      </c>
      <c r="J160" s="241"/>
      <c r="K160" s="230"/>
      <c r="M160">
        <f t="shared" si="15"/>
        <v>0</v>
      </c>
      <c r="N160" s="301"/>
      <c r="O160" s="301"/>
    </row>
    <row r="161" spans="1:15">
      <c r="A161" s="284">
        <v>2012899</v>
      </c>
      <c r="B161" s="285" t="s">
        <v>247</v>
      </c>
      <c r="C161" s="241"/>
      <c r="D161" s="292">
        <v>0</v>
      </c>
      <c r="E161" s="241"/>
      <c r="F161" s="228"/>
      <c r="G161" s="229"/>
      <c r="H161" s="289"/>
      <c r="I161" s="286">
        <f t="shared" si="18"/>
        <v>0</v>
      </c>
      <c r="J161" s="241">
        <v>0</v>
      </c>
      <c r="K161" s="230">
        <v>0</v>
      </c>
      <c r="M161">
        <f t="shared" si="15"/>
        <v>0</v>
      </c>
      <c r="N161" s="301"/>
      <c r="O161" s="301"/>
    </row>
    <row r="162" spans="1:15">
      <c r="A162" s="278">
        <v>20129</v>
      </c>
      <c r="B162" s="295" t="s">
        <v>248</v>
      </c>
      <c r="C162" s="280">
        <f>SUM(C163:C168)</f>
        <v>694</v>
      </c>
      <c r="D162" s="281">
        <v>224</v>
      </c>
      <c r="E162" s="280">
        <f>SUM(E163:E168)</f>
        <v>1093</v>
      </c>
      <c r="F162" s="282">
        <f>E162/D162*100</f>
        <v>487.946428571429</v>
      </c>
      <c r="G162" s="280">
        <f>E162-C162</f>
        <v>399</v>
      </c>
      <c r="H162" s="283">
        <f>(E162/C162-1)*100</f>
        <v>57.492795389049</v>
      </c>
      <c r="I162" s="281">
        <f>SUM(I163:I168)</f>
        <v>141</v>
      </c>
      <c r="J162" s="304">
        <f>I162-D162</f>
        <v>-83</v>
      </c>
      <c r="K162" s="283">
        <f>(I162/D162-1)*100</f>
        <v>-37.0535714285714</v>
      </c>
      <c r="M162">
        <f t="shared" si="15"/>
        <v>0</v>
      </c>
      <c r="N162" s="301"/>
      <c r="O162" s="301"/>
    </row>
    <row r="163" spans="1:15">
      <c r="A163" s="284">
        <v>2012901</v>
      </c>
      <c r="B163" s="287" t="s">
        <v>157</v>
      </c>
      <c r="C163" s="241">
        <v>104</v>
      </c>
      <c r="D163" s="292">
        <v>113</v>
      </c>
      <c r="E163" s="241">
        <v>149</v>
      </c>
      <c r="F163" s="228"/>
      <c r="G163" s="229"/>
      <c r="H163" s="230"/>
      <c r="I163" s="286">
        <f t="shared" ref="I163:I168" si="19">M163+P163+Q163</f>
        <v>117</v>
      </c>
      <c r="J163" s="241"/>
      <c r="K163" s="230"/>
      <c r="M163">
        <f t="shared" si="15"/>
        <v>117</v>
      </c>
      <c r="N163" s="301">
        <v>117</v>
      </c>
      <c r="O163" s="301"/>
    </row>
    <row r="164" spans="1:16">
      <c r="A164" s="284">
        <v>2012902</v>
      </c>
      <c r="B164" s="287" t="s">
        <v>158</v>
      </c>
      <c r="C164" s="241">
        <v>46</v>
      </c>
      <c r="D164" s="292">
        <v>63</v>
      </c>
      <c r="E164" s="241">
        <v>27</v>
      </c>
      <c r="F164" s="228"/>
      <c r="G164" s="229"/>
      <c r="H164" s="230"/>
      <c r="I164" s="286">
        <f t="shared" si="19"/>
        <v>2</v>
      </c>
      <c r="J164" s="241"/>
      <c r="K164" s="230"/>
      <c r="M164">
        <f t="shared" si="15"/>
        <v>0</v>
      </c>
      <c r="N164" s="301"/>
      <c r="O164" s="301"/>
      <c r="P164">
        <v>2</v>
      </c>
    </row>
    <row r="165" spans="1:15">
      <c r="A165" s="284">
        <v>2012903</v>
      </c>
      <c r="B165" s="285" t="s">
        <v>159</v>
      </c>
      <c r="C165" s="241">
        <v>0</v>
      </c>
      <c r="D165" s="292">
        <v>0</v>
      </c>
      <c r="E165" s="241">
        <v>0</v>
      </c>
      <c r="F165" s="228"/>
      <c r="G165" s="241"/>
      <c r="H165" s="230"/>
      <c r="I165" s="286">
        <f t="shared" si="19"/>
        <v>0</v>
      </c>
      <c r="J165" s="241"/>
      <c r="K165" s="230"/>
      <c r="M165">
        <f t="shared" si="15"/>
        <v>0</v>
      </c>
      <c r="N165" s="301"/>
      <c r="O165" s="301"/>
    </row>
    <row r="166" spans="1:16">
      <c r="A166" s="284">
        <v>2012906</v>
      </c>
      <c r="B166" s="285" t="s">
        <v>249</v>
      </c>
      <c r="C166" s="241">
        <v>544</v>
      </c>
      <c r="D166" s="292">
        <v>0</v>
      </c>
      <c r="E166" s="241">
        <v>871</v>
      </c>
      <c r="F166" s="228"/>
      <c r="G166" s="241"/>
      <c r="H166" s="230"/>
      <c r="I166" s="286">
        <f t="shared" si="19"/>
        <v>19</v>
      </c>
      <c r="J166" s="241"/>
      <c r="K166" s="230"/>
      <c r="M166">
        <f t="shared" si="15"/>
        <v>0</v>
      </c>
      <c r="N166" s="301"/>
      <c r="O166" s="301"/>
      <c r="P166">
        <v>19</v>
      </c>
    </row>
    <row r="167" spans="1:15">
      <c r="A167" s="284">
        <v>2012950</v>
      </c>
      <c r="B167" s="287" t="s">
        <v>166</v>
      </c>
      <c r="C167" s="311"/>
      <c r="D167" s="292">
        <v>0</v>
      </c>
      <c r="E167" s="311">
        <v>0</v>
      </c>
      <c r="F167" s="228"/>
      <c r="G167" s="229"/>
      <c r="H167" s="230"/>
      <c r="I167" s="286">
        <f t="shared" si="19"/>
        <v>0</v>
      </c>
      <c r="J167" s="241"/>
      <c r="K167" s="230"/>
      <c r="M167">
        <f t="shared" si="15"/>
        <v>0</v>
      </c>
      <c r="N167" s="301"/>
      <c r="O167" s="301"/>
    </row>
    <row r="168" spans="1:17">
      <c r="A168" s="284">
        <v>2012999</v>
      </c>
      <c r="B168" s="287" t="s">
        <v>250</v>
      </c>
      <c r="C168" s="311"/>
      <c r="D168" s="292">
        <v>48</v>
      </c>
      <c r="E168" s="311">
        <v>46</v>
      </c>
      <c r="F168" s="228"/>
      <c r="G168" s="229"/>
      <c r="H168" s="230"/>
      <c r="I168" s="286">
        <f t="shared" si="19"/>
        <v>3</v>
      </c>
      <c r="J168" s="241"/>
      <c r="K168" s="230"/>
      <c r="M168">
        <f t="shared" si="15"/>
        <v>0</v>
      </c>
      <c r="N168" s="301"/>
      <c r="O168" s="301"/>
      <c r="P168">
        <v>2</v>
      </c>
      <c r="Q168">
        <v>1</v>
      </c>
    </row>
    <row r="169" spans="1:15">
      <c r="A169" s="278">
        <v>20131</v>
      </c>
      <c r="B169" s="295" t="s">
        <v>251</v>
      </c>
      <c r="C169" s="280">
        <f>SUM(C170:C175)</f>
        <v>4186</v>
      </c>
      <c r="D169" s="281">
        <v>636</v>
      </c>
      <c r="E169" s="280">
        <f>SUM(E170:E175)</f>
        <v>1009</v>
      </c>
      <c r="F169" s="282">
        <f>E169/D169*100</f>
        <v>158.647798742138</v>
      </c>
      <c r="G169" s="280">
        <f>E169-C169</f>
        <v>-3177</v>
      </c>
      <c r="H169" s="283">
        <f>(E169/C169-1)*100</f>
        <v>-75.8958432871476</v>
      </c>
      <c r="I169" s="281">
        <f>SUM(I170:I175)</f>
        <v>694</v>
      </c>
      <c r="J169" s="304">
        <f>I169-D169</f>
        <v>58</v>
      </c>
      <c r="K169" s="283">
        <f>(I169/D169-1)*100</f>
        <v>9.11949685534592</v>
      </c>
      <c r="M169">
        <f t="shared" si="15"/>
        <v>0</v>
      </c>
      <c r="N169" s="301"/>
      <c r="O169" s="301"/>
    </row>
    <row r="170" spans="1:15">
      <c r="A170" s="284">
        <v>2013101</v>
      </c>
      <c r="B170" s="287" t="s">
        <v>157</v>
      </c>
      <c r="C170" s="311">
        <v>3979</v>
      </c>
      <c r="D170" s="292">
        <v>543</v>
      </c>
      <c r="E170" s="311">
        <v>752</v>
      </c>
      <c r="F170" s="228"/>
      <c r="G170" s="229"/>
      <c r="H170" s="230"/>
      <c r="I170" s="286">
        <f t="shared" ref="I170:I175" si="20">M170+P170+Q170</f>
        <v>661</v>
      </c>
      <c r="J170" s="241"/>
      <c r="K170" s="230"/>
      <c r="M170">
        <f t="shared" si="15"/>
        <v>661</v>
      </c>
      <c r="N170" s="301">
        <v>661</v>
      </c>
      <c r="O170" s="301"/>
    </row>
    <row r="171" spans="1:15">
      <c r="A171" s="284">
        <v>2013102</v>
      </c>
      <c r="B171" s="285" t="s">
        <v>158</v>
      </c>
      <c r="C171" s="311">
        <v>127</v>
      </c>
      <c r="D171" s="292">
        <v>93</v>
      </c>
      <c r="E171" s="311">
        <v>151</v>
      </c>
      <c r="F171" s="228"/>
      <c r="G171" s="229"/>
      <c r="H171" s="230"/>
      <c r="I171" s="286">
        <f t="shared" si="20"/>
        <v>33</v>
      </c>
      <c r="J171" s="241"/>
      <c r="K171" s="230"/>
      <c r="M171">
        <f t="shared" si="15"/>
        <v>33</v>
      </c>
      <c r="N171" s="301">
        <v>33</v>
      </c>
      <c r="O171" s="301"/>
    </row>
    <row r="172" spans="1:15">
      <c r="A172" s="284">
        <v>2013103</v>
      </c>
      <c r="B172" s="285" t="s">
        <v>159</v>
      </c>
      <c r="C172" s="311">
        <v>0</v>
      </c>
      <c r="D172" s="292">
        <v>0</v>
      </c>
      <c r="E172" s="311">
        <v>0</v>
      </c>
      <c r="F172" s="228"/>
      <c r="G172" s="229"/>
      <c r="H172" s="230"/>
      <c r="I172" s="286">
        <f t="shared" si="20"/>
        <v>0</v>
      </c>
      <c r="J172" s="241"/>
      <c r="K172" s="230"/>
      <c r="M172">
        <f t="shared" si="15"/>
        <v>0</v>
      </c>
      <c r="N172" s="301"/>
      <c r="O172" s="301"/>
    </row>
    <row r="173" spans="1:15">
      <c r="A173" s="284">
        <v>2013105</v>
      </c>
      <c r="B173" s="285" t="s">
        <v>252</v>
      </c>
      <c r="C173" s="311">
        <v>0</v>
      </c>
      <c r="D173" s="292">
        <v>0</v>
      </c>
      <c r="E173" s="311">
        <v>0</v>
      </c>
      <c r="F173" s="228"/>
      <c r="G173" s="229"/>
      <c r="H173" s="230"/>
      <c r="I173" s="286">
        <f t="shared" si="20"/>
        <v>0</v>
      </c>
      <c r="J173" s="241"/>
      <c r="K173" s="230"/>
      <c r="M173">
        <f t="shared" si="15"/>
        <v>0</v>
      </c>
      <c r="N173" s="301"/>
      <c r="O173" s="301"/>
    </row>
    <row r="174" spans="1:15">
      <c r="A174" s="284">
        <v>2013150</v>
      </c>
      <c r="B174" s="287" t="s">
        <v>166</v>
      </c>
      <c r="C174" s="311">
        <v>80</v>
      </c>
      <c r="D174" s="292">
        <v>0</v>
      </c>
      <c r="E174" s="311">
        <v>106</v>
      </c>
      <c r="F174" s="228"/>
      <c r="G174" s="241"/>
      <c r="H174" s="230"/>
      <c r="I174" s="286">
        <f t="shared" si="20"/>
        <v>0</v>
      </c>
      <c r="J174" s="241"/>
      <c r="K174" s="230"/>
      <c r="M174">
        <f t="shared" si="15"/>
        <v>0</v>
      </c>
      <c r="N174" s="301"/>
      <c r="O174" s="301"/>
    </row>
    <row r="175" spans="1:15">
      <c r="A175" s="284">
        <v>9906</v>
      </c>
      <c r="B175" s="287" t="s">
        <v>253</v>
      </c>
      <c r="C175" s="311"/>
      <c r="D175" s="292">
        <v>0</v>
      </c>
      <c r="E175" s="311"/>
      <c r="F175" s="228"/>
      <c r="G175" s="229"/>
      <c r="H175" s="230"/>
      <c r="I175" s="286">
        <f t="shared" si="20"/>
        <v>0</v>
      </c>
      <c r="J175" s="241"/>
      <c r="K175" s="230"/>
      <c r="M175">
        <f t="shared" si="15"/>
        <v>0</v>
      </c>
      <c r="N175" s="301"/>
      <c r="O175" s="301"/>
    </row>
    <row r="176" spans="1:15">
      <c r="A176" s="278">
        <v>20132</v>
      </c>
      <c r="B176" s="295" t="s">
        <v>254</v>
      </c>
      <c r="C176" s="280">
        <f>SUM(C177:C182)</f>
        <v>525</v>
      </c>
      <c r="D176" s="281">
        <v>1282</v>
      </c>
      <c r="E176" s="280">
        <f>SUM(E177:E182)</f>
        <v>645</v>
      </c>
      <c r="F176" s="282">
        <f>E176/D176*100</f>
        <v>50.3120124804992</v>
      </c>
      <c r="G176" s="280">
        <f>E176-C176</f>
        <v>120</v>
      </c>
      <c r="H176" s="283">
        <f>(E176/C176-1)*100</f>
        <v>22.8571428571429</v>
      </c>
      <c r="I176" s="281">
        <f>SUM(I177:I182)</f>
        <v>658</v>
      </c>
      <c r="J176" s="304">
        <f>I176-D176</f>
        <v>-624</v>
      </c>
      <c r="K176" s="283">
        <f>(I176/D176-1)*100</f>
        <v>-48.6739469578783</v>
      </c>
      <c r="M176">
        <f t="shared" si="15"/>
        <v>0</v>
      </c>
      <c r="N176" s="301"/>
      <c r="O176" s="301"/>
    </row>
    <row r="177" spans="1:15">
      <c r="A177" s="284">
        <v>2013201</v>
      </c>
      <c r="B177" s="285" t="s">
        <v>157</v>
      </c>
      <c r="C177" s="311">
        <v>361</v>
      </c>
      <c r="D177" s="292">
        <v>362</v>
      </c>
      <c r="E177" s="311">
        <v>500</v>
      </c>
      <c r="F177" s="228"/>
      <c r="G177" s="229"/>
      <c r="H177" s="230"/>
      <c r="I177" s="286">
        <f t="shared" ref="I177:I182" si="21">M177+P177+Q177</f>
        <v>411</v>
      </c>
      <c r="J177" s="241"/>
      <c r="K177" s="230"/>
      <c r="M177" s="208">
        <f t="shared" si="15"/>
        <v>411</v>
      </c>
      <c r="N177" s="301">
        <v>411</v>
      </c>
      <c r="O177" s="301"/>
    </row>
    <row r="178" spans="1:16">
      <c r="A178" s="284">
        <v>2013202</v>
      </c>
      <c r="B178" s="285" t="s">
        <v>158</v>
      </c>
      <c r="C178" s="311">
        <v>161</v>
      </c>
      <c r="D178" s="292">
        <v>915</v>
      </c>
      <c r="E178" s="311">
        <v>117</v>
      </c>
      <c r="F178" s="228"/>
      <c r="G178" s="229"/>
      <c r="H178" s="230"/>
      <c r="I178" s="286">
        <f t="shared" si="21"/>
        <v>247</v>
      </c>
      <c r="J178" s="241"/>
      <c r="K178" s="230"/>
      <c r="M178" s="208">
        <f t="shared" si="15"/>
        <v>189</v>
      </c>
      <c r="N178" s="301">
        <v>189</v>
      </c>
      <c r="O178" s="301"/>
      <c r="P178">
        <v>58</v>
      </c>
    </row>
    <row r="179" spans="1:15">
      <c r="A179" s="284">
        <v>2013203</v>
      </c>
      <c r="B179" s="285" t="s">
        <v>159</v>
      </c>
      <c r="C179" s="311">
        <v>0</v>
      </c>
      <c r="D179" s="292">
        <v>0</v>
      </c>
      <c r="E179" s="311">
        <v>0</v>
      </c>
      <c r="F179" s="228"/>
      <c r="G179" s="241"/>
      <c r="H179" s="230"/>
      <c r="I179" s="286">
        <f t="shared" si="21"/>
        <v>0</v>
      </c>
      <c r="J179" s="241"/>
      <c r="K179" s="230"/>
      <c r="M179" s="208">
        <f t="shared" si="15"/>
        <v>0</v>
      </c>
      <c r="N179" s="301"/>
      <c r="O179" s="301"/>
    </row>
    <row r="180" spans="1:15">
      <c r="A180" s="284">
        <v>2013204</v>
      </c>
      <c r="B180" s="285" t="s">
        <v>255</v>
      </c>
      <c r="C180" s="311">
        <v>3</v>
      </c>
      <c r="D180" s="292">
        <v>5</v>
      </c>
      <c r="E180" s="311">
        <v>1</v>
      </c>
      <c r="F180" s="228"/>
      <c r="G180" s="241"/>
      <c r="H180" s="230"/>
      <c r="I180" s="286">
        <f t="shared" si="21"/>
        <v>0</v>
      </c>
      <c r="J180" s="241"/>
      <c r="K180" s="230"/>
      <c r="M180" s="208">
        <f t="shared" si="15"/>
        <v>0</v>
      </c>
      <c r="N180" s="301"/>
      <c r="O180" s="301"/>
    </row>
    <row r="181" spans="1:15">
      <c r="A181" s="284">
        <v>2013250</v>
      </c>
      <c r="B181" s="287" t="s">
        <v>166</v>
      </c>
      <c r="C181" s="311"/>
      <c r="D181" s="292">
        <v>0</v>
      </c>
      <c r="E181" s="311">
        <v>0</v>
      </c>
      <c r="F181" s="228"/>
      <c r="G181" s="229"/>
      <c r="H181" s="230"/>
      <c r="I181" s="286">
        <f t="shared" si="21"/>
        <v>0</v>
      </c>
      <c r="J181" s="241"/>
      <c r="K181" s="230"/>
      <c r="M181">
        <f t="shared" si="15"/>
        <v>0</v>
      </c>
      <c r="N181" s="301"/>
      <c r="O181" s="301"/>
    </row>
    <row r="182" spans="1:15">
      <c r="A182" s="284">
        <v>2013299</v>
      </c>
      <c r="B182" s="287" t="s">
        <v>256</v>
      </c>
      <c r="C182" s="311"/>
      <c r="D182" s="292">
        <v>0</v>
      </c>
      <c r="E182" s="311">
        <v>27</v>
      </c>
      <c r="F182" s="228"/>
      <c r="G182" s="229"/>
      <c r="H182" s="230"/>
      <c r="I182" s="286">
        <f t="shared" si="21"/>
        <v>0</v>
      </c>
      <c r="J182" s="241"/>
      <c r="K182" s="230"/>
      <c r="M182">
        <f t="shared" si="15"/>
        <v>0</v>
      </c>
      <c r="N182" s="301"/>
      <c r="O182" s="301"/>
    </row>
    <row r="183" spans="1:15">
      <c r="A183" s="278">
        <v>20133</v>
      </c>
      <c r="B183" s="295" t="s">
        <v>257</v>
      </c>
      <c r="C183" s="280">
        <f>SUM(C184:C189)</f>
        <v>550</v>
      </c>
      <c r="D183" s="281">
        <v>333</v>
      </c>
      <c r="E183" s="280">
        <f>SUM(E184:E189)</f>
        <v>602</v>
      </c>
      <c r="F183" s="282">
        <f>E183/D183*100</f>
        <v>180.780780780781</v>
      </c>
      <c r="G183" s="280">
        <f>E183-C183</f>
        <v>52</v>
      </c>
      <c r="H183" s="283">
        <f>(E183/C183-1)*100</f>
        <v>9.45454545454545</v>
      </c>
      <c r="I183" s="281">
        <f>SUM(I184:I189)</f>
        <v>255</v>
      </c>
      <c r="J183" s="304">
        <f>I183-D183</f>
        <v>-78</v>
      </c>
      <c r="K183" s="283">
        <f>(I183/D183-1)*100</f>
        <v>-23.4234234234234</v>
      </c>
      <c r="M183">
        <f t="shared" si="15"/>
        <v>0</v>
      </c>
      <c r="N183" s="301"/>
      <c r="O183" s="301"/>
    </row>
    <row r="184" spans="1:15">
      <c r="A184" s="284">
        <v>2013301</v>
      </c>
      <c r="B184" s="288" t="s">
        <v>157</v>
      </c>
      <c r="C184" s="241">
        <v>200</v>
      </c>
      <c r="D184" s="292">
        <v>192</v>
      </c>
      <c r="E184" s="241">
        <v>264</v>
      </c>
      <c r="F184" s="228"/>
      <c r="G184" s="229"/>
      <c r="H184" s="230"/>
      <c r="I184" s="286">
        <f>M184+P184+Q184</f>
        <v>243</v>
      </c>
      <c r="J184" s="241"/>
      <c r="K184" s="230"/>
      <c r="M184">
        <f t="shared" si="15"/>
        <v>243</v>
      </c>
      <c r="N184" s="301">
        <v>243</v>
      </c>
      <c r="O184" s="301"/>
    </row>
    <row r="185" spans="1:15">
      <c r="A185" s="284">
        <v>2013302</v>
      </c>
      <c r="B185" s="285" t="s">
        <v>158</v>
      </c>
      <c r="C185" s="241">
        <v>350</v>
      </c>
      <c r="D185" s="292">
        <v>141</v>
      </c>
      <c r="E185" s="241">
        <v>338</v>
      </c>
      <c r="F185" s="228"/>
      <c r="G185" s="229"/>
      <c r="H185" s="230"/>
      <c r="I185" s="286">
        <f>M185+P185+Q185</f>
        <v>12</v>
      </c>
      <c r="J185" s="241"/>
      <c r="K185" s="230"/>
      <c r="M185">
        <f t="shared" si="15"/>
        <v>12</v>
      </c>
      <c r="N185" s="301">
        <v>12</v>
      </c>
      <c r="O185" s="301"/>
    </row>
    <row r="186" spans="1:15">
      <c r="A186" s="284">
        <v>2013303</v>
      </c>
      <c r="B186" s="285" t="s">
        <v>159</v>
      </c>
      <c r="C186" s="241"/>
      <c r="D186" s="292">
        <v>0</v>
      </c>
      <c r="E186" s="241"/>
      <c r="F186" s="228"/>
      <c r="G186" s="241"/>
      <c r="H186" s="230"/>
      <c r="I186" s="286">
        <f>M186+P186+Q186</f>
        <v>0</v>
      </c>
      <c r="J186" s="241"/>
      <c r="K186" s="230"/>
      <c r="M186">
        <f t="shared" si="15"/>
        <v>0</v>
      </c>
      <c r="N186" s="301"/>
      <c r="O186" s="301"/>
    </row>
    <row r="187" spans="1:15">
      <c r="A187" s="284">
        <v>2013304</v>
      </c>
      <c r="B187" s="285" t="s">
        <v>258</v>
      </c>
      <c r="C187" s="241"/>
      <c r="D187" s="292"/>
      <c r="E187" s="241"/>
      <c r="F187" s="228"/>
      <c r="G187" s="241"/>
      <c r="H187" s="230"/>
      <c r="I187" s="286"/>
      <c r="J187" s="241"/>
      <c r="K187" s="230"/>
      <c r="M187">
        <f t="shared" si="15"/>
        <v>0</v>
      </c>
      <c r="N187" s="301"/>
      <c r="O187" s="301"/>
    </row>
    <row r="188" spans="1:15">
      <c r="A188" s="284">
        <v>2013350</v>
      </c>
      <c r="B188" s="285" t="s">
        <v>166</v>
      </c>
      <c r="C188" s="241"/>
      <c r="D188" s="292">
        <v>0</v>
      </c>
      <c r="E188" s="241"/>
      <c r="F188" s="228"/>
      <c r="G188" s="229"/>
      <c r="H188" s="230"/>
      <c r="I188" s="286">
        <f>M188+P188+Q188</f>
        <v>0</v>
      </c>
      <c r="J188" s="241"/>
      <c r="K188" s="230"/>
      <c r="M188">
        <f t="shared" si="15"/>
        <v>0</v>
      </c>
      <c r="N188" s="301"/>
      <c r="O188" s="301"/>
    </row>
    <row r="189" spans="1:15">
      <c r="A189" s="284">
        <v>2013399</v>
      </c>
      <c r="B189" s="287" t="s">
        <v>259</v>
      </c>
      <c r="C189" s="241"/>
      <c r="D189" s="292">
        <v>0</v>
      </c>
      <c r="E189" s="241"/>
      <c r="F189" s="228"/>
      <c r="G189" s="229"/>
      <c r="H189" s="312"/>
      <c r="I189" s="286">
        <f>M189+P189+Q189</f>
        <v>0</v>
      </c>
      <c r="J189" s="241"/>
      <c r="K189" s="230"/>
      <c r="M189">
        <f t="shared" si="15"/>
        <v>0</v>
      </c>
      <c r="N189" s="301"/>
      <c r="O189" s="301"/>
    </row>
    <row r="190" spans="1:15">
      <c r="A190" s="278">
        <v>20134</v>
      </c>
      <c r="B190" s="295" t="s">
        <v>260</v>
      </c>
      <c r="C190" s="280">
        <f>SUM(C191:C197)</f>
        <v>160</v>
      </c>
      <c r="D190" s="281">
        <v>175</v>
      </c>
      <c r="E190" s="280">
        <f>SUM(E191:E197)</f>
        <v>202</v>
      </c>
      <c r="F190" s="282">
        <f>E190/D190*100</f>
        <v>115.428571428571</v>
      </c>
      <c r="G190" s="280">
        <f>E190-C190</f>
        <v>42</v>
      </c>
      <c r="H190" s="283">
        <f>(E190/C190-1)*100</f>
        <v>26.25</v>
      </c>
      <c r="I190" s="281">
        <f>SUM(I191:I197)</f>
        <v>165</v>
      </c>
      <c r="J190" s="304">
        <f>I190-D190</f>
        <v>-10</v>
      </c>
      <c r="K190" s="283">
        <f>(I190/D190-1)*100</f>
        <v>-5.71428571428572</v>
      </c>
      <c r="M190">
        <f t="shared" si="15"/>
        <v>0</v>
      </c>
      <c r="N190" s="301"/>
      <c r="O190" s="301"/>
    </row>
    <row r="191" spans="1:15">
      <c r="A191" s="284">
        <v>2013401</v>
      </c>
      <c r="B191" s="287" t="s">
        <v>157</v>
      </c>
      <c r="C191" s="241">
        <v>154</v>
      </c>
      <c r="D191" s="292">
        <v>124</v>
      </c>
      <c r="E191" s="241">
        <v>171</v>
      </c>
      <c r="F191" s="228"/>
      <c r="G191" s="229"/>
      <c r="H191" s="230"/>
      <c r="I191" s="286">
        <f>M191+P191+Q191</f>
        <v>155</v>
      </c>
      <c r="J191" s="241"/>
      <c r="K191" s="230"/>
      <c r="M191">
        <f t="shared" si="15"/>
        <v>155</v>
      </c>
      <c r="N191" s="301">
        <v>155</v>
      </c>
      <c r="O191" s="301"/>
    </row>
    <row r="192" spans="1:15">
      <c r="A192" s="284">
        <v>2013402</v>
      </c>
      <c r="B192" s="285" t="s">
        <v>158</v>
      </c>
      <c r="C192" s="241">
        <v>1</v>
      </c>
      <c r="D192" s="292">
        <v>51</v>
      </c>
      <c r="E192" s="241">
        <v>27</v>
      </c>
      <c r="F192" s="228"/>
      <c r="G192" s="229"/>
      <c r="H192" s="230"/>
      <c r="I192" s="286">
        <f>M192+P192+Q192</f>
        <v>0</v>
      </c>
      <c r="J192" s="241"/>
      <c r="K192" s="230"/>
      <c r="M192">
        <f t="shared" si="15"/>
        <v>0</v>
      </c>
      <c r="N192" s="301"/>
      <c r="O192" s="301"/>
    </row>
    <row r="193" spans="1:15">
      <c r="A193" s="284">
        <v>2013403</v>
      </c>
      <c r="B193" s="285" t="s">
        <v>159</v>
      </c>
      <c r="C193" s="241"/>
      <c r="D193" s="292"/>
      <c r="E193" s="241"/>
      <c r="F193" s="228"/>
      <c r="G193" s="229"/>
      <c r="H193" s="230"/>
      <c r="I193" s="286"/>
      <c r="J193" s="241"/>
      <c r="K193" s="230"/>
      <c r="M193">
        <f t="shared" si="15"/>
        <v>0</v>
      </c>
      <c r="N193" s="301"/>
      <c r="O193" s="301"/>
    </row>
    <row r="194" spans="1:15">
      <c r="A194" s="284">
        <v>2013404</v>
      </c>
      <c r="B194" s="285" t="s">
        <v>261</v>
      </c>
      <c r="C194" s="241">
        <v>0</v>
      </c>
      <c r="D194" s="292">
        <v>0</v>
      </c>
      <c r="E194" s="241">
        <v>0</v>
      </c>
      <c r="F194" s="228"/>
      <c r="G194" s="241"/>
      <c r="H194" s="230"/>
      <c r="I194" s="286">
        <f>M194+P194+Q194</f>
        <v>0</v>
      </c>
      <c r="J194" s="241"/>
      <c r="K194" s="230"/>
      <c r="M194">
        <f t="shared" si="15"/>
        <v>0</v>
      </c>
      <c r="N194" s="301"/>
      <c r="O194" s="301"/>
    </row>
    <row r="195" spans="1:17">
      <c r="A195" s="284">
        <v>2013405</v>
      </c>
      <c r="B195" s="285" t="s">
        <v>262</v>
      </c>
      <c r="C195" s="241">
        <v>5</v>
      </c>
      <c r="D195" s="292">
        <v>0</v>
      </c>
      <c r="E195" s="241">
        <v>4</v>
      </c>
      <c r="F195" s="228"/>
      <c r="G195" s="241"/>
      <c r="H195" s="230"/>
      <c r="I195" s="286">
        <f>M195+P195+Q195</f>
        <v>10</v>
      </c>
      <c r="J195" s="241"/>
      <c r="K195" s="230"/>
      <c r="M195">
        <f t="shared" si="15"/>
        <v>0</v>
      </c>
      <c r="N195" s="301"/>
      <c r="O195" s="301"/>
      <c r="P195">
        <v>6</v>
      </c>
      <c r="Q195">
        <v>4</v>
      </c>
    </row>
    <row r="196" spans="1:15">
      <c r="A196" s="284">
        <v>2013450</v>
      </c>
      <c r="B196" s="285" t="s">
        <v>166</v>
      </c>
      <c r="C196" s="241"/>
      <c r="D196" s="292">
        <v>0</v>
      </c>
      <c r="E196" s="241"/>
      <c r="F196" s="228"/>
      <c r="G196" s="241"/>
      <c r="H196" s="230"/>
      <c r="I196" s="286">
        <f>M196+P196+Q196</f>
        <v>0</v>
      </c>
      <c r="J196" s="241"/>
      <c r="K196" s="230"/>
      <c r="M196">
        <f t="shared" si="15"/>
        <v>0</v>
      </c>
      <c r="N196" s="301"/>
      <c r="O196" s="301"/>
    </row>
    <row r="197" spans="1:15">
      <c r="A197" s="284">
        <v>2013499</v>
      </c>
      <c r="B197" s="287" t="s">
        <v>263</v>
      </c>
      <c r="C197" s="241"/>
      <c r="D197" s="292">
        <v>0</v>
      </c>
      <c r="E197" s="241"/>
      <c r="F197" s="228"/>
      <c r="G197" s="229"/>
      <c r="H197" s="230"/>
      <c r="I197" s="286">
        <f>M197+P197+Q197</f>
        <v>0</v>
      </c>
      <c r="J197" s="241"/>
      <c r="K197" s="230"/>
      <c r="M197">
        <f t="shared" ref="M197:M260" si="22">N197+O197</f>
        <v>0</v>
      </c>
      <c r="N197" s="301"/>
      <c r="O197" s="301"/>
    </row>
    <row r="198" spans="1:15">
      <c r="A198" s="278">
        <v>20135</v>
      </c>
      <c r="B198" s="295" t="s">
        <v>264</v>
      </c>
      <c r="C198" s="280"/>
      <c r="D198" s="281"/>
      <c r="E198" s="280"/>
      <c r="F198" s="282"/>
      <c r="G198" s="280"/>
      <c r="H198" s="283"/>
      <c r="I198" s="281"/>
      <c r="J198" s="304"/>
      <c r="K198" s="283"/>
      <c r="M198">
        <f t="shared" si="22"/>
        <v>0</v>
      </c>
      <c r="N198" s="301"/>
      <c r="O198" s="301"/>
    </row>
    <row r="199" spans="1:15">
      <c r="A199" s="284">
        <v>2013501</v>
      </c>
      <c r="B199" s="287" t="s">
        <v>157</v>
      </c>
      <c r="C199" s="241"/>
      <c r="D199" s="286">
        <v>0</v>
      </c>
      <c r="E199" s="241"/>
      <c r="F199" s="228"/>
      <c r="G199" s="241"/>
      <c r="H199" s="230"/>
      <c r="I199" s="286">
        <f>M199+P199+Q199</f>
        <v>0</v>
      </c>
      <c r="J199" s="241">
        <v>0</v>
      </c>
      <c r="K199" s="230">
        <v>0</v>
      </c>
      <c r="M199">
        <f t="shared" si="22"/>
        <v>0</v>
      </c>
      <c r="N199" s="301"/>
      <c r="O199" s="301"/>
    </row>
    <row r="200" spans="1:15">
      <c r="A200" s="284">
        <v>2013502</v>
      </c>
      <c r="B200" s="288" t="s">
        <v>158</v>
      </c>
      <c r="C200" s="241"/>
      <c r="D200" s="286">
        <v>0</v>
      </c>
      <c r="E200" s="241"/>
      <c r="F200" s="228"/>
      <c r="G200" s="241"/>
      <c r="H200" s="230"/>
      <c r="I200" s="286">
        <f>M200+P200+Q200</f>
        <v>0</v>
      </c>
      <c r="J200" s="241">
        <v>0</v>
      </c>
      <c r="K200" s="230">
        <v>0</v>
      </c>
      <c r="M200">
        <f t="shared" si="22"/>
        <v>0</v>
      </c>
      <c r="N200" s="301"/>
      <c r="O200" s="301"/>
    </row>
    <row r="201" spans="1:15">
      <c r="A201" s="284">
        <v>2013503</v>
      </c>
      <c r="B201" s="285" t="s">
        <v>159</v>
      </c>
      <c r="C201" s="241"/>
      <c r="D201" s="286">
        <v>0</v>
      </c>
      <c r="E201" s="241"/>
      <c r="F201" s="228"/>
      <c r="G201" s="241"/>
      <c r="H201" s="230"/>
      <c r="I201" s="286">
        <f>M201+P201+Q201</f>
        <v>0</v>
      </c>
      <c r="J201" s="241">
        <v>0</v>
      </c>
      <c r="K201" s="230">
        <v>0</v>
      </c>
      <c r="M201">
        <f t="shared" si="22"/>
        <v>0</v>
      </c>
      <c r="N201" s="301"/>
      <c r="O201" s="301"/>
    </row>
    <row r="202" spans="1:15">
      <c r="A202" s="284">
        <v>2013550</v>
      </c>
      <c r="B202" s="285" t="s">
        <v>166</v>
      </c>
      <c r="C202" s="241"/>
      <c r="D202" s="286">
        <v>0</v>
      </c>
      <c r="E202" s="241"/>
      <c r="F202" s="228"/>
      <c r="G202" s="241"/>
      <c r="H202" s="230"/>
      <c r="I202" s="286">
        <f>M202+P202+Q202</f>
        <v>0</v>
      </c>
      <c r="J202" s="241">
        <v>0</v>
      </c>
      <c r="K202" s="230">
        <v>0</v>
      </c>
      <c r="M202">
        <f t="shared" si="22"/>
        <v>0</v>
      </c>
      <c r="N202" s="301"/>
      <c r="O202" s="301"/>
    </row>
    <row r="203" spans="1:15">
      <c r="A203" s="284">
        <v>2013599</v>
      </c>
      <c r="B203" s="285" t="s">
        <v>265</v>
      </c>
      <c r="C203" s="241"/>
      <c r="D203" s="286">
        <v>0</v>
      </c>
      <c r="E203" s="241"/>
      <c r="F203" s="228"/>
      <c r="G203" s="241"/>
      <c r="H203" s="230"/>
      <c r="I203" s="286">
        <f>M203+P203+Q203</f>
        <v>0</v>
      </c>
      <c r="J203" s="241">
        <v>0</v>
      </c>
      <c r="K203" s="230">
        <v>0</v>
      </c>
      <c r="M203">
        <f t="shared" si="22"/>
        <v>0</v>
      </c>
      <c r="N203" s="301"/>
      <c r="O203" s="301"/>
    </row>
    <row r="204" spans="1:15">
      <c r="A204" s="278">
        <v>20136</v>
      </c>
      <c r="B204" s="295" t="s">
        <v>266</v>
      </c>
      <c r="C204" s="280">
        <f>SUM(C205:C209)</f>
        <v>374</v>
      </c>
      <c r="D204" s="281">
        <v>633</v>
      </c>
      <c r="E204" s="280">
        <f>SUM(E205:E209)</f>
        <v>436</v>
      </c>
      <c r="F204" s="282">
        <f>E204/D204*100</f>
        <v>68.8783570300158</v>
      </c>
      <c r="G204" s="280">
        <f>E204-C204</f>
        <v>62</v>
      </c>
      <c r="H204" s="283">
        <f>(E204/C204-1)*100</f>
        <v>16.5775401069519</v>
      </c>
      <c r="I204" s="281">
        <f>SUM(I205:I209)</f>
        <v>375</v>
      </c>
      <c r="J204" s="304">
        <f>I204-D204</f>
        <v>-258</v>
      </c>
      <c r="K204" s="283">
        <f>(I204/D204-1)*100</f>
        <v>-40.7582938388626</v>
      </c>
      <c r="M204">
        <f t="shared" si="22"/>
        <v>0</v>
      </c>
      <c r="N204" s="301"/>
      <c r="O204" s="301"/>
    </row>
    <row r="205" spans="1:15">
      <c r="A205" s="284">
        <v>2013601</v>
      </c>
      <c r="B205" s="287" t="s">
        <v>157</v>
      </c>
      <c r="C205" s="241">
        <v>183</v>
      </c>
      <c r="D205" s="292">
        <v>200</v>
      </c>
      <c r="E205" s="241">
        <v>244</v>
      </c>
      <c r="F205" s="228"/>
      <c r="G205" s="229"/>
      <c r="H205" s="230"/>
      <c r="I205" s="286">
        <f>M205+P205+Q205</f>
        <v>197</v>
      </c>
      <c r="J205" s="241"/>
      <c r="K205" s="230"/>
      <c r="M205">
        <f t="shared" si="22"/>
        <v>197</v>
      </c>
      <c r="N205" s="301">
        <v>197</v>
      </c>
      <c r="O205" s="301"/>
    </row>
    <row r="206" spans="1:15">
      <c r="A206" s="284">
        <v>2013602</v>
      </c>
      <c r="B206" s="287" t="s">
        <v>158</v>
      </c>
      <c r="C206" s="241">
        <v>191</v>
      </c>
      <c r="D206" s="292">
        <v>433</v>
      </c>
      <c r="E206" s="241">
        <v>192</v>
      </c>
      <c r="F206" s="228"/>
      <c r="G206" s="229"/>
      <c r="H206" s="230"/>
      <c r="I206" s="286">
        <f>M206+P206+Q206</f>
        <v>178</v>
      </c>
      <c r="J206" s="241"/>
      <c r="K206" s="230"/>
      <c r="M206">
        <f t="shared" si="22"/>
        <v>178</v>
      </c>
      <c r="N206" s="301">
        <v>178</v>
      </c>
      <c r="O206" s="301"/>
    </row>
    <row r="207" spans="1:15">
      <c r="A207" s="284">
        <v>2013603</v>
      </c>
      <c r="B207" s="285" t="s">
        <v>159</v>
      </c>
      <c r="C207" s="241"/>
      <c r="D207" s="292">
        <v>0</v>
      </c>
      <c r="E207" s="241"/>
      <c r="F207" s="228"/>
      <c r="G207" s="241"/>
      <c r="H207" s="230"/>
      <c r="I207" s="286">
        <f>M207+P207+Q207</f>
        <v>0</v>
      </c>
      <c r="J207" s="241"/>
      <c r="K207" s="230"/>
      <c r="M207">
        <f t="shared" si="22"/>
        <v>0</v>
      </c>
      <c r="N207" s="301"/>
      <c r="O207" s="301"/>
    </row>
    <row r="208" spans="1:15">
      <c r="A208" s="284">
        <v>2013650</v>
      </c>
      <c r="B208" s="285" t="s">
        <v>166</v>
      </c>
      <c r="C208" s="241"/>
      <c r="D208" s="292">
        <v>0</v>
      </c>
      <c r="E208" s="241"/>
      <c r="F208" s="228"/>
      <c r="G208" s="229"/>
      <c r="H208" s="230"/>
      <c r="I208" s="286">
        <f>M208+P208+Q208</f>
        <v>0</v>
      </c>
      <c r="J208" s="241"/>
      <c r="K208" s="230"/>
      <c r="M208">
        <f t="shared" si="22"/>
        <v>0</v>
      </c>
      <c r="N208" s="301"/>
      <c r="O208" s="301"/>
    </row>
    <row r="209" spans="1:15">
      <c r="A209" s="284">
        <v>2013699</v>
      </c>
      <c r="B209" s="285" t="s">
        <v>267</v>
      </c>
      <c r="C209" s="241"/>
      <c r="D209" s="292">
        <v>0</v>
      </c>
      <c r="E209" s="241"/>
      <c r="F209" s="228"/>
      <c r="G209" s="229"/>
      <c r="H209" s="230"/>
      <c r="I209" s="286">
        <f>M209+P209+Q209</f>
        <v>0</v>
      </c>
      <c r="J209" s="241"/>
      <c r="K209" s="230"/>
      <c r="M209">
        <f t="shared" si="22"/>
        <v>0</v>
      </c>
      <c r="N209" s="301"/>
      <c r="O209" s="301"/>
    </row>
    <row r="210" spans="1:15">
      <c r="A210" s="278">
        <v>20137</v>
      </c>
      <c r="B210" s="295" t="s">
        <v>268</v>
      </c>
      <c r="C210" s="280"/>
      <c r="D210" s="281"/>
      <c r="E210" s="280"/>
      <c r="F210" s="282"/>
      <c r="G210" s="280"/>
      <c r="H210" s="283"/>
      <c r="I210" s="281"/>
      <c r="J210" s="304"/>
      <c r="K210" s="283"/>
      <c r="M210">
        <f t="shared" si="22"/>
        <v>0</v>
      </c>
      <c r="N210" s="301"/>
      <c r="O210" s="301"/>
    </row>
    <row r="211" spans="1:15">
      <c r="A211" s="284">
        <v>2013701</v>
      </c>
      <c r="B211" s="287" t="s">
        <v>157</v>
      </c>
      <c r="C211" s="241"/>
      <c r="D211" s="292">
        <v>0</v>
      </c>
      <c r="E211" s="241"/>
      <c r="F211" s="228"/>
      <c r="G211" s="229"/>
      <c r="H211" s="230"/>
      <c r="I211" s="286">
        <f>M211+P211+Q211</f>
        <v>0</v>
      </c>
      <c r="J211" s="241"/>
      <c r="K211" s="230"/>
      <c r="M211">
        <f t="shared" si="22"/>
        <v>0</v>
      </c>
      <c r="N211" s="301"/>
      <c r="O211" s="301"/>
    </row>
    <row r="212" spans="1:15">
      <c r="A212" s="284">
        <v>2013702</v>
      </c>
      <c r="B212" s="287" t="s">
        <v>158</v>
      </c>
      <c r="C212" s="241"/>
      <c r="D212" s="292">
        <v>0</v>
      </c>
      <c r="E212" s="241"/>
      <c r="F212" s="228"/>
      <c r="G212" s="229"/>
      <c r="H212" s="230"/>
      <c r="I212" s="286">
        <f>M212+P212+Q212</f>
        <v>0</v>
      </c>
      <c r="J212" s="241"/>
      <c r="K212" s="230"/>
      <c r="M212">
        <f t="shared" si="22"/>
        <v>0</v>
      </c>
      <c r="N212" s="301"/>
      <c r="O212" s="301"/>
    </row>
    <row r="213" spans="1:15">
      <c r="A213" s="284">
        <v>2013703</v>
      </c>
      <c r="B213" s="285" t="s">
        <v>159</v>
      </c>
      <c r="C213" s="241"/>
      <c r="D213" s="292">
        <v>0</v>
      </c>
      <c r="E213" s="241"/>
      <c r="F213" s="228"/>
      <c r="G213" s="229"/>
      <c r="H213" s="230"/>
      <c r="I213" s="286">
        <f>M213+P213+Q213</f>
        <v>0</v>
      </c>
      <c r="J213" s="241"/>
      <c r="K213" s="230"/>
      <c r="M213">
        <f t="shared" si="22"/>
        <v>0</v>
      </c>
      <c r="N213" s="301"/>
      <c r="O213" s="301"/>
    </row>
    <row r="214" spans="1:15">
      <c r="A214" s="284">
        <v>2013750</v>
      </c>
      <c r="B214" s="285" t="s">
        <v>166</v>
      </c>
      <c r="C214" s="241"/>
      <c r="D214" s="292">
        <v>0</v>
      </c>
      <c r="E214" s="241"/>
      <c r="F214" s="228"/>
      <c r="G214" s="229"/>
      <c r="H214" s="230"/>
      <c r="I214" s="286">
        <f>M214+P214+Q214</f>
        <v>0</v>
      </c>
      <c r="J214" s="241"/>
      <c r="K214" s="230"/>
      <c r="M214">
        <f t="shared" si="22"/>
        <v>0</v>
      </c>
      <c r="N214" s="301"/>
      <c r="O214" s="301"/>
    </row>
    <row r="215" spans="1:15">
      <c r="A215" s="284">
        <v>2013799</v>
      </c>
      <c r="B215" s="285" t="s">
        <v>269</v>
      </c>
      <c r="C215" s="241"/>
      <c r="D215" s="292">
        <v>0</v>
      </c>
      <c r="E215" s="241"/>
      <c r="F215" s="228"/>
      <c r="G215" s="229"/>
      <c r="H215" s="230"/>
      <c r="I215" s="286">
        <f>M215+P215+Q215</f>
        <v>0</v>
      </c>
      <c r="J215" s="241"/>
      <c r="K215" s="230"/>
      <c r="M215">
        <f t="shared" si="22"/>
        <v>0</v>
      </c>
      <c r="N215" s="301"/>
      <c r="O215" s="301"/>
    </row>
    <row r="216" spans="1:15">
      <c r="A216" s="278">
        <v>20138</v>
      </c>
      <c r="B216" s="295" t="s">
        <v>270</v>
      </c>
      <c r="C216" s="280">
        <f>SUM(C217:C230)</f>
        <v>1972</v>
      </c>
      <c r="D216" s="281">
        <v>1846</v>
      </c>
      <c r="E216" s="280">
        <f>SUM(E217:E230)</f>
        <v>2037</v>
      </c>
      <c r="F216" s="282">
        <f>E216/D216*100</f>
        <v>110.346695557963</v>
      </c>
      <c r="G216" s="280">
        <f>E216-C216</f>
        <v>65</v>
      </c>
      <c r="H216" s="283">
        <f>(E216/C216-1)*100</f>
        <v>3.29614604462474</v>
      </c>
      <c r="I216" s="281">
        <f>SUM(I217:I230)</f>
        <v>1644</v>
      </c>
      <c r="J216" s="304">
        <f>I216-D216</f>
        <v>-202</v>
      </c>
      <c r="K216" s="283">
        <f>(I216/D216-1)*100</f>
        <v>-10.9425785482124</v>
      </c>
      <c r="M216">
        <f t="shared" si="22"/>
        <v>0</v>
      </c>
      <c r="N216" s="301"/>
      <c r="O216" s="301"/>
    </row>
    <row r="217" spans="1:15">
      <c r="A217" s="284">
        <v>2013801</v>
      </c>
      <c r="B217" s="287" t="s">
        <v>157</v>
      </c>
      <c r="C217" s="241">
        <v>1340</v>
      </c>
      <c r="D217" s="292">
        <v>1300</v>
      </c>
      <c r="E217" s="241">
        <v>1700</v>
      </c>
      <c r="F217" s="228"/>
      <c r="G217" s="229"/>
      <c r="H217" s="230"/>
      <c r="I217" s="286">
        <f t="shared" ref="I217:I232" si="23">M217+P217+Q217</f>
        <v>1427</v>
      </c>
      <c r="J217" s="241"/>
      <c r="K217" s="230"/>
      <c r="M217">
        <f t="shared" si="22"/>
        <v>1427</v>
      </c>
      <c r="N217" s="301">
        <v>1427</v>
      </c>
      <c r="O217" s="301"/>
    </row>
    <row r="218" spans="1:16">
      <c r="A218" s="284">
        <v>2013802</v>
      </c>
      <c r="B218" s="287" t="s">
        <v>158</v>
      </c>
      <c r="C218" s="241">
        <v>19</v>
      </c>
      <c r="D218" s="292">
        <v>115</v>
      </c>
      <c r="E218" s="241">
        <v>120</v>
      </c>
      <c r="F218" s="228"/>
      <c r="G218" s="229"/>
      <c r="H218" s="230"/>
      <c r="I218" s="286">
        <f t="shared" si="23"/>
        <v>73</v>
      </c>
      <c r="J218" s="241"/>
      <c r="K218" s="230"/>
      <c r="M218">
        <f t="shared" si="22"/>
        <v>38</v>
      </c>
      <c r="N218" s="301">
        <v>38</v>
      </c>
      <c r="O218" s="301"/>
      <c r="P218">
        <v>35</v>
      </c>
    </row>
    <row r="219" spans="1:15">
      <c r="A219" s="284">
        <v>2013803</v>
      </c>
      <c r="B219" s="285" t="s">
        <v>159</v>
      </c>
      <c r="C219" s="241"/>
      <c r="D219" s="292">
        <v>0</v>
      </c>
      <c r="E219" s="241"/>
      <c r="F219" s="228"/>
      <c r="G219" s="229"/>
      <c r="H219" s="230"/>
      <c r="I219" s="286">
        <f t="shared" si="23"/>
        <v>0</v>
      </c>
      <c r="J219" s="241"/>
      <c r="K219" s="230"/>
      <c r="M219">
        <f t="shared" si="22"/>
        <v>0</v>
      </c>
      <c r="N219" s="301"/>
      <c r="O219" s="301"/>
    </row>
    <row r="220" spans="1:15">
      <c r="A220" s="284">
        <v>2013804</v>
      </c>
      <c r="B220" s="287" t="s">
        <v>271</v>
      </c>
      <c r="C220" s="241"/>
      <c r="D220" s="292">
        <v>0</v>
      </c>
      <c r="E220" s="241"/>
      <c r="F220" s="228"/>
      <c r="G220" s="229"/>
      <c r="H220" s="230"/>
      <c r="I220" s="286">
        <f t="shared" si="23"/>
        <v>0</v>
      </c>
      <c r="J220" s="241"/>
      <c r="K220" s="230"/>
      <c r="M220">
        <f t="shared" si="22"/>
        <v>0</v>
      </c>
      <c r="N220" s="301"/>
      <c r="O220" s="301"/>
    </row>
    <row r="221" spans="1:15">
      <c r="A221" s="284">
        <v>2013805</v>
      </c>
      <c r="B221" s="287" t="s">
        <v>272</v>
      </c>
      <c r="C221" s="241"/>
      <c r="D221" s="292">
        <v>0</v>
      </c>
      <c r="E221" s="241"/>
      <c r="F221" s="228"/>
      <c r="G221" s="229"/>
      <c r="H221" s="230"/>
      <c r="I221" s="286">
        <f t="shared" si="23"/>
        <v>0</v>
      </c>
      <c r="J221" s="241"/>
      <c r="K221" s="230"/>
      <c r="M221">
        <f t="shared" si="22"/>
        <v>0</v>
      </c>
      <c r="N221" s="301"/>
      <c r="O221" s="301"/>
    </row>
    <row r="222" spans="1:15">
      <c r="A222" s="284">
        <v>2013808</v>
      </c>
      <c r="B222" s="287" t="s">
        <v>197</v>
      </c>
      <c r="C222" s="241"/>
      <c r="D222" s="292">
        <v>0</v>
      </c>
      <c r="E222" s="241"/>
      <c r="F222" s="228"/>
      <c r="G222" s="229"/>
      <c r="H222" s="230"/>
      <c r="I222" s="286">
        <f t="shared" si="23"/>
        <v>0</v>
      </c>
      <c r="J222" s="241"/>
      <c r="K222" s="230"/>
      <c r="M222">
        <f t="shared" si="22"/>
        <v>0</v>
      </c>
      <c r="N222" s="301"/>
      <c r="O222" s="301"/>
    </row>
    <row r="223" spans="1:15">
      <c r="A223" s="284">
        <v>2013810</v>
      </c>
      <c r="B223" s="287" t="s">
        <v>273</v>
      </c>
      <c r="C223" s="241"/>
      <c r="D223" s="292">
        <v>0</v>
      </c>
      <c r="E223" s="241"/>
      <c r="F223" s="228"/>
      <c r="G223" s="229"/>
      <c r="H223" s="230"/>
      <c r="I223" s="286">
        <f t="shared" si="23"/>
        <v>0</v>
      </c>
      <c r="J223" s="241"/>
      <c r="K223" s="230"/>
      <c r="M223">
        <f t="shared" si="22"/>
        <v>0</v>
      </c>
      <c r="N223" s="301"/>
      <c r="O223" s="301"/>
    </row>
    <row r="224" spans="1:15">
      <c r="A224" s="284">
        <v>2013812</v>
      </c>
      <c r="B224" s="287" t="s">
        <v>274</v>
      </c>
      <c r="C224" s="241"/>
      <c r="D224" s="292">
        <v>0</v>
      </c>
      <c r="E224" s="241"/>
      <c r="F224" s="228"/>
      <c r="G224" s="229"/>
      <c r="H224" s="230"/>
      <c r="I224" s="286">
        <f t="shared" si="23"/>
        <v>0</v>
      </c>
      <c r="J224" s="241"/>
      <c r="K224" s="230"/>
      <c r="M224">
        <f t="shared" si="22"/>
        <v>0</v>
      </c>
      <c r="N224" s="301"/>
      <c r="O224" s="301"/>
    </row>
    <row r="225" spans="1:15">
      <c r="A225" s="284">
        <v>2013813</v>
      </c>
      <c r="B225" s="285" t="s">
        <v>275</v>
      </c>
      <c r="C225" s="241"/>
      <c r="D225" s="292">
        <v>0</v>
      </c>
      <c r="E225" s="241"/>
      <c r="F225" s="228"/>
      <c r="G225" s="229"/>
      <c r="H225" s="230"/>
      <c r="I225" s="286">
        <f t="shared" si="23"/>
        <v>0</v>
      </c>
      <c r="J225" s="241"/>
      <c r="K225" s="230"/>
      <c r="M225">
        <f t="shared" si="22"/>
        <v>0</v>
      </c>
      <c r="N225" s="301"/>
      <c r="O225" s="301"/>
    </row>
    <row r="226" spans="1:15">
      <c r="A226" s="284">
        <v>2013814</v>
      </c>
      <c r="B226" s="285" t="s">
        <v>276</v>
      </c>
      <c r="C226" s="241"/>
      <c r="D226" s="292">
        <v>0</v>
      </c>
      <c r="E226" s="241"/>
      <c r="F226" s="228"/>
      <c r="G226" s="229"/>
      <c r="H226" s="230"/>
      <c r="I226" s="286">
        <f t="shared" si="23"/>
        <v>0</v>
      </c>
      <c r="J226" s="241"/>
      <c r="K226" s="230"/>
      <c r="M226">
        <f t="shared" si="22"/>
        <v>0</v>
      </c>
      <c r="N226" s="301"/>
      <c r="O226" s="301"/>
    </row>
    <row r="227" spans="1:15">
      <c r="A227" s="284">
        <v>2013815</v>
      </c>
      <c r="B227" s="287" t="s">
        <v>277</v>
      </c>
      <c r="C227" s="241"/>
      <c r="D227" s="292">
        <v>0</v>
      </c>
      <c r="E227" s="241"/>
      <c r="F227" s="228"/>
      <c r="G227" s="229"/>
      <c r="H227" s="230"/>
      <c r="I227" s="286">
        <f t="shared" si="23"/>
        <v>0</v>
      </c>
      <c r="J227" s="241"/>
      <c r="K227" s="230"/>
      <c r="M227">
        <f t="shared" si="22"/>
        <v>0</v>
      </c>
      <c r="N227" s="301"/>
      <c r="O227" s="301"/>
    </row>
    <row r="228" spans="1:15">
      <c r="A228" s="284">
        <v>2013816</v>
      </c>
      <c r="B228" s="287" t="s">
        <v>278</v>
      </c>
      <c r="C228" s="241"/>
      <c r="D228" s="292">
        <v>0</v>
      </c>
      <c r="E228" s="241"/>
      <c r="F228" s="228"/>
      <c r="G228" s="229"/>
      <c r="H228" s="230"/>
      <c r="I228" s="286">
        <f t="shared" si="23"/>
        <v>0</v>
      </c>
      <c r="J228" s="241"/>
      <c r="K228" s="230"/>
      <c r="M228">
        <f t="shared" si="22"/>
        <v>0</v>
      </c>
      <c r="N228" s="301"/>
      <c r="O228" s="301"/>
    </row>
    <row r="229" spans="1:15">
      <c r="A229" s="284">
        <v>2013850</v>
      </c>
      <c r="B229" s="285" t="s">
        <v>166</v>
      </c>
      <c r="C229" s="241">
        <v>173</v>
      </c>
      <c r="D229" s="292">
        <v>174</v>
      </c>
      <c r="E229" s="241">
        <v>153</v>
      </c>
      <c r="F229" s="228"/>
      <c r="G229" s="229"/>
      <c r="H229" s="230"/>
      <c r="I229" s="286">
        <f t="shared" si="23"/>
        <v>144</v>
      </c>
      <c r="J229" s="241"/>
      <c r="K229" s="230"/>
      <c r="M229">
        <f t="shared" si="22"/>
        <v>144</v>
      </c>
      <c r="N229" s="301">
        <v>144</v>
      </c>
      <c r="O229" s="301"/>
    </row>
    <row r="230" spans="1:15">
      <c r="A230" s="284">
        <v>2013899</v>
      </c>
      <c r="B230" s="287" t="s">
        <v>279</v>
      </c>
      <c r="C230" s="241">
        <v>440</v>
      </c>
      <c r="D230" s="292">
        <v>257</v>
      </c>
      <c r="E230" s="241">
        <v>64</v>
      </c>
      <c r="F230" s="228"/>
      <c r="G230" s="229"/>
      <c r="H230" s="230"/>
      <c r="I230" s="286">
        <f t="shared" si="23"/>
        <v>0</v>
      </c>
      <c r="J230" s="241"/>
      <c r="K230" s="230"/>
      <c r="M230">
        <f t="shared" si="22"/>
        <v>0</v>
      </c>
      <c r="N230" s="301"/>
      <c r="O230" s="301"/>
    </row>
    <row r="231" customFormat="1" spans="1:15">
      <c r="A231" s="278">
        <v>20139</v>
      </c>
      <c r="B231" s="295" t="s">
        <v>280</v>
      </c>
      <c r="C231" s="280">
        <f>SUM(C232:C236)</f>
        <v>0</v>
      </c>
      <c r="D231" s="280">
        <f>SUM(D232:D236)</f>
        <v>0</v>
      </c>
      <c r="E231" s="280">
        <f>SUM(E232:E236)</f>
        <v>0</v>
      </c>
      <c r="F231" s="282"/>
      <c r="G231" s="280"/>
      <c r="H231" s="283"/>
      <c r="I231" s="280">
        <f>SUM(I232:I236)</f>
        <v>0</v>
      </c>
      <c r="J231" s="304"/>
      <c r="K231" s="283"/>
      <c r="M231">
        <f t="shared" si="22"/>
        <v>0</v>
      </c>
      <c r="N231" s="301"/>
      <c r="O231" s="301"/>
    </row>
    <row r="232" customFormat="1" spans="1:15">
      <c r="A232" s="284">
        <v>2013901</v>
      </c>
      <c r="B232" s="287" t="s">
        <v>157</v>
      </c>
      <c r="C232" s="241"/>
      <c r="D232" s="292">
        <v>0</v>
      </c>
      <c r="E232" s="241"/>
      <c r="F232" s="228"/>
      <c r="G232" s="229"/>
      <c r="H232" s="230"/>
      <c r="I232" s="286">
        <f t="shared" ref="I231:I242" si="24">M232+P232+Q232</f>
        <v>0</v>
      </c>
      <c r="J232" s="241"/>
      <c r="K232" s="230"/>
      <c r="M232">
        <f t="shared" si="22"/>
        <v>0</v>
      </c>
      <c r="N232" s="301"/>
      <c r="O232" s="301"/>
    </row>
    <row r="233" customFormat="1" spans="1:15">
      <c r="A233" s="284">
        <v>2013902</v>
      </c>
      <c r="B233" s="287" t="s">
        <v>158</v>
      </c>
      <c r="C233" s="241"/>
      <c r="D233" s="292">
        <v>0</v>
      </c>
      <c r="E233" s="241"/>
      <c r="F233" s="228"/>
      <c r="G233" s="229"/>
      <c r="H233" s="230"/>
      <c r="I233" s="286">
        <f t="shared" si="24"/>
        <v>0</v>
      </c>
      <c r="J233" s="241"/>
      <c r="K233" s="230"/>
      <c r="M233">
        <f t="shared" si="22"/>
        <v>0</v>
      </c>
      <c r="N233" s="301"/>
      <c r="O233" s="301"/>
    </row>
    <row r="234" customFormat="1" spans="1:15">
      <c r="A234" s="284">
        <v>2013903</v>
      </c>
      <c r="B234" s="285" t="s">
        <v>159</v>
      </c>
      <c r="C234" s="241"/>
      <c r="D234" s="292">
        <v>0</v>
      </c>
      <c r="E234" s="241"/>
      <c r="F234" s="228"/>
      <c r="G234" s="229"/>
      <c r="H234" s="230"/>
      <c r="I234" s="286">
        <f t="shared" si="24"/>
        <v>0</v>
      </c>
      <c r="J234" s="241"/>
      <c r="K234" s="230"/>
      <c r="M234">
        <f t="shared" si="22"/>
        <v>0</v>
      </c>
      <c r="N234" s="301"/>
      <c r="O234" s="301"/>
    </row>
    <row r="235" customFormat="1" spans="1:15">
      <c r="A235" s="284">
        <v>2013950</v>
      </c>
      <c r="B235" s="285" t="s">
        <v>166</v>
      </c>
      <c r="C235" s="241"/>
      <c r="D235" s="292">
        <v>0</v>
      </c>
      <c r="E235" s="241"/>
      <c r="F235" s="228"/>
      <c r="G235" s="229"/>
      <c r="H235" s="230"/>
      <c r="I235" s="286">
        <f t="shared" si="24"/>
        <v>0</v>
      </c>
      <c r="J235" s="241"/>
      <c r="K235" s="230"/>
      <c r="M235">
        <f t="shared" si="22"/>
        <v>0</v>
      </c>
      <c r="N235" s="301"/>
      <c r="O235" s="301"/>
    </row>
    <row r="236" customFormat="1" spans="1:15">
      <c r="A236" s="284">
        <v>2013999</v>
      </c>
      <c r="B236" s="285" t="s">
        <v>281</v>
      </c>
      <c r="C236" s="241"/>
      <c r="D236" s="292">
        <v>0</v>
      </c>
      <c r="E236" s="241"/>
      <c r="F236" s="228"/>
      <c r="G236" s="229"/>
      <c r="H236" s="230"/>
      <c r="I236" s="286">
        <f t="shared" si="24"/>
        <v>0</v>
      </c>
      <c r="J236" s="241"/>
      <c r="K236" s="230"/>
      <c r="M236">
        <f t="shared" si="22"/>
        <v>0</v>
      </c>
      <c r="N236" s="301"/>
      <c r="O236" s="301"/>
    </row>
    <row r="237" customFormat="1" spans="1:15">
      <c r="A237" s="278">
        <v>20140</v>
      </c>
      <c r="B237" s="295" t="s">
        <v>282</v>
      </c>
      <c r="C237" s="280">
        <f>SUM(C238:C242)</f>
        <v>17</v>
      </c>
      <c r="D237" s="280">
        <f>SUM(D238:D242)</f>
        <v>11</v>
      </c>
      <c r="E237" s="280">
        <f>SUM(E238:E242)</f>
        <v>28</v>
      </c>
      <c r="F237" s="282"/>
      <c r="G237" s="280"/>
      <c r="H237" s="283"/>
      <c r="I237" s="280">
        <f>SUM(I238:I242)</f>
        <v>0</v>
      </c>
      <c r="J237" s="304"/>
      <c r="K237" s="283"/>
      <c r="M237">
        <f t="shared" si="22"/>
        <v>0</v>
      </c>
      <c r="N237" s="301"/>
      <c r="O237" s="301"/>
    </row>
    <row r="238" customFormat="1" spans="1:15">
      <c r="A238" s="284">
        <v>2014001</v>
      </c>
      <c r="B238" s="287" t="s">
        <v>157</v>
      </c>
      <c r="C238" s="241"/>
      <c r="D238" s="292">
        <v>0</v>
      </c>
      <c r="E238" s="241"/>
      <c r="F238" s="228"/>
      <c r="G238" s="229"/>
      <c r="H238" s="230"/>
      <c r="I238" s="286">
        <f t="shared" si="24"/>
        <v>0</v>
      </c>
      <c r="J238" s="241"/>
      <c r="K238" s="230"/>
      <c r="M238">
        <f t="shared" si="22"/>
        <v>0</v>
      </c>
      <c r="N238" s="301"/>
      <c r="O238" s="301"/>
    </row>
    <row r="239" customFormat="1" spans="1:15">
      <c r="A239" s="284">
        <v>2014002</v>
      </c>
      <c r="B239" s="287" t="s">
        <v>158</v>
      </c>
      <c r="C239" s="241"/>
      <c r="D239" s="292">
        <v>0</v>
      </c>
      <c r="E239" s="241"/>
      <c r="F239" s="228"/>
      <c r="G239" s="229"/>
      <c r="H239" s="230"/>
      <c r="I239" s="286">
        <f t="shared" si="24"/>
        <v>0</v>
      </c>
      <c r="J239" s="241"/>
      <c r="K239" s="230"/>
      <c r="M239">
        <f t="shared" si="22"/>
        <v>0</v>
      </c>
      <c r="N239" s="301"/>
      <c r="O239" s="301"/>
    </row>
    <row r="240" customFormat="1" spans="1:15">
      <c r="A240" s="284">
        <v>2014003</v>
      </c>
      <c r="B240" s="285" t="s">
        <v>159</v>
      </c>
      <c r="C240" s="241"/>
      <c r="D240" s="292">
        <v>0</v>
      </c>
      <c r="E240" s="241"/>
      <c r="F240" s="228"/>
      <c r="G240" s="229"/>
      <c r="H240" s="230"/>
      <c r="I240" s="286">
        <f t="shared" si="24"/>
        <v>0</v>
      </c>
      <c r="J240" s="241"/>
      <c r="K240" s="230"/>
      <c r="M240">
        <f t="shared" si="22"/>
        <v>0</v>
      </c>
      <c r="N240" s="301"/>
      <c r="O240" s="301"/>
    </row>
    <row r="241" customFormat="1" spans="1:15">
      <c r="A241" s="284">
        <v>2014004</v>
      </c>
      <c r="B241" s="285" t="s">
        <v>283</v>
      </c>
      <c r="C241" s="241">
        <v>17</v>
      </c>
      <c r="D241" s="292">
        <v>11</v>
      </c>
      <c r="E241" s="241">
        <v>28</v>
      </c>
      <c r="F241" s="228"/>
      <c r="G241" s="229"/>
      <c r="H241" s="230"/>
      <c r="I241" s="286">
        <f t="shared" si="24"/>
        <v>0</v>
      </c>
      <c r="J241" s="241"/>
      <c r="K241" s="230"/>
      <c r="M241">
        <f t="shared" si="22"/>
        <v>0</v>
      </c>
      <c r="N241" s="301"/>
      <c r="O241" s="301"/>
    </row>
    <row r="242" customFormat="1" spans="1:15">
      <c r="A242" s="284">
        <v>2014099</v>
      </c>
      <c r="B242" s="285" t="s">
        <v>284</v>
      </c>
      <c r="C242" s="241"/>
      <c r="D242" s="292">
        <v>0</v>
      </c>
      <c r="E242" s="241"/>
      <c r="F242" s="228"/>
      <c r="G242" s="229"/>
      <c r="H242" s="230"/>
      <c r="I242" s="286">
        <f t="shared" si="24"/>
        <v>0</v>
      </c>
      <c r="J242" s="241"/>
      <c r="K242" s="230"/>
      <c r="M242">
        <f t="shared" si="22"/>
        <v>0</v>
      </c>
      <c r="N242" s="301"/>
      <c r="O242" s="301"/>
    </row>
    <row r="243" spans="1:15">
      <c r="A243" s="278">
        <v>20199</v>
      </c>
      <c r="B243" s="295" t="s">
        <v>285</v>
      </c>
      <c r="C243" s="280">
        <f>SUM(C244:C245)</f>
        <v>0</v>
      </c>
      <c r="D243" s="281">
        <v>420</v>
      </c>
      <c r="E243" s="280">
        <f>SUM(E244:E245)</f>
        <v>111</v>
      </c>
      <c r="F243" s="282">
        <f>E243/D243*100</f>
        <v>26.4285714285714</v>
      </c>
      <c r="G243" s="280">
        <f>E243-C243</f>
        <v>111</v>
      </c>
      <c r="H243" s="283" t="e">
        <f>(E243/C243-1)*100</f>
        <v>#DIV/0!</v>
      </c>
      <c r="I243" s="281">
        <f>SUM(I244:I245)</f>
        <v>81</v>
      </c>
      <c r="J243" s="304">
        <f>I243-D243</f>
        <v>-339</v>
      </c>
      <c r="K243" s="283">
        <f>(I243/D243-1)*100</f>
        <v>-80.7142857142857</v>
      </c>
      <c r="M243">
        <f t="shared" si="22"/>
        <v>0</v>
      </c>
      <c r="N243" s="301"/>
      <c r="O243" s="301"/>
    </row>
    <row r="244" spans="1:15">
      <c r="A244" s="284">
        <v>2019901</v>
      </c>
      <c r="B244" s="287" t="s">
        <v>286</v>
      </c>
      <c r="C244" s="241"/>
      <c r="D244" s="292">
        <v>0</v>
      </c>
      <c r="E244" s="241"/>
      <c r="F244" s="228"/>
      <c r="G244" s="241"/>
      <c r="H244" s="230"/>
      <c r="I244" s="286">
        <f>M244+P244+Q244</f>
        <v>0</v>
      </c>
      <c r="J244" s="241"/>
      <c r="K244" s="230"/>
      <c r="M244">
        <f t="shared" si="22"/>
        <v>0</v>
      </c>
      <c r="N244" s="301"/>
      <c r="O244" s="301"/>
    </row>
    <row r="245" spans="1:15">
      <c r="A245" s="284">
        <v>2019999</v>
      </c>
      <c r="B245" s="287" t="s">
        <v>287</v>
      </c>
      <c r="C245" s="241"/>
      <c r="D245" s="292">
        <v>420</v>
      </c>
      <c r="E245" s="241">
        <v>111</v>
      </c>
      <c r="F245" s="228"/>
      <c r="G245" s="229"/>
      <c r="H245" s="230"/>
      <c r="I245" s="286">
        <f>M245+P245+Q245</f>
        <v>81</v>
      </c>
      <c r="J245" s="241"/>
      <c r="K245" s="230"/>
      <c r="M245">
        <f t="shared" si="22"/>
        <v>81</v>
      </c>
      <c r="N245" s="301">
        <v>81</v>
      </c>
      <c r="O245" s="301"/>
    </row>
    <row r="246" s="208" customFormat="1" spans="1:15">
      <c r="A246" s="273">
        <v>203</v>
      </c>
      <c r="B246" s="274" t="s">
        <v>288</v>
      </c>
      <c r="C246" s="275">
        <f>C247+C254</f>
        <v>97</v>
      </c>
      <c r="D246" s="302">
        <v>205</v>
      </c>
      <c r="E246" s="275">
        <f>E247+E254</f>
        <v>253</v>
      </c>
      <c r="F246" s="276">
        <f>E246/D246*100</f>
        <v>123.414634146341</v>
      </c>
      <c r="G246" s="303">
        <f>E246-C246</f>
        <v>156</v>
      </c>
      <c r="H246" s="276">
        <f>(E246/C246-1)*100</f>
        <v>160.824742268041</v>
      </c>
      <c r="I246" s="302">
        <f>I247+I254</f>
        <v>277</v>
      </c>
      <c r="J246" s="303">
        <f>I246-D246</f>
        <v>72</v>
      </c>
      <c r="K246" s="277">
        <f>(I246/D246-1)*100</f>
        <v>35.1219512195122</v>
      </c>
      <c r="M246" s="208">
        <f t="shared" si="22"/>
        <v>0</v>
      </c>
      <c r="N246" s="301"/>
      <c r="O246" s="301"/>
    </row>
    <row r="247" spans="1:15">
      <c r="A247" s="278">
        <v>20306</v>
      </c>
      <c r="B247" s="295" t="s">
        <v>289</v>
      </c>
      <c r="C247" s="280">
        <f>SUM(C248:C253)</f>
        <v>7</v>
      </c>
      <c r="D247" s="281">
        <v>105</v>
      </c>
      <c r="E247" s="280">
        <f>SUM(E248:E253)</f>
        <v>157</v>
      </c>
      <c r="F247" s="282">
        <f>E247/D247*100</f>
        <v>149.52380952381</v>
      </c>
      <c r="G247" s="280">
        <f>E247-C247</f>
        <v>150</v>
      </c>
      <c r="H247" s="283">
        <f>(E247/C247-1)*100</f>
        <v>2142.85714285714</v>
      </c>
      <c r="I247" s="281">
        <f>SUM(I248:I253)</f>
        <v>137</v>
      </c>
      <c r="J247" s="304">
        <f>I247-D247</f>
        <v>32</v>
      </c>
      <c r="K247" s="283">
        <f>(I247/D247-1)*100</f>
        <v>30.4761904761905</v>
      </c>
      <c r="M247">
        <f t="shared" si="22"/>
        <v>0</v>
      </c>
      <c r="N247" s="301"/>
      <c r="O247" s="301"/>
    </row>
    <row r="248" spans="1:15">
      <c r="A248" s="284">
        <v>2030601</v>
      </c>
      <c r="B248" s="287" t="s">
        <v>290</v>
      </c>
      <c r="C248" s="241">
        <v>7</v>
      </c>
      <c r="D248" s="292">
        <v>32</v>
      </c>
      <c r="E248" s="241">
        <v>25</v>
      </c>
      <c r="F248" s="228"/>
      <c r="G248" s="241"/>
      <c r="H248" s="230"/>
      <c r="I248" s="286">
        <f t="shared" ref="I248:I254" si="25">M248+P248+Q248</f>
        <v>49</v>
      </c>
      <c r="J248" s="241">
        <v>0</v>
      </c>
      <c r="K248" s="230">
        <v>0</v>
      </c>
      <c r="M248">
        <f t="shared" si="22"/>
        <v>49</v>
      </c>
      <c r="N248" s="301">
        <v>49</v>
      </c>
      <c r="O248" s="301"/>
    </row>
    <row r="249" spans="1:15">
      <c r="A249" s="284">
        <v>2030602</v>
      </c>
      <c r="B249" s="285" t="s">
        <v>291</v>
      </c>
      <c r="C249" s="241"/>
      <c r="D249" s="292">
        <v>0</v>
      </c>
      <c r="E249" s="241"/>
      <c r="F249" s="228"/>
      <c r="G249" s="241"/>
      <c r="H249" s="230"/>
      <c r="I249" s="286">
        <f t="shared" si="25"/>
        <v>0</v>
      </c>
      <c r="J249" s="241">
        <v>0</v>
      </c>
      <c r="K249" s="230">
        <v>0</v>
      </c>
      <c r="M249">
        <f t="shared" si="22"/>
        <v>0</v>
      </c>
      <c r="N249" s="301"/>
      <c r="O249" s="301"/>
    </row>
    <row r="250" spans="1:15">
      <c r="A250" s="284">
        <v>2030603</v>
      </c>
      <c r="B250" s="285" t="s">
        <v>292</v>
      </c>
      <c r="C250" s="241"/>
      <c r="D250" s="292">
        <v>0</v>
      </c>
      <c r="E250" s="241"/>
      <c r="F250" s="228"/>
      <c r="G250" s="229"/>
      <c r="H250" s="312"/>
      <c r="I250" s="286">
        <f t="shared" si="25"/>
        <v>0</v>
      </c>
      <c r="J250" s="241">
        <v>0</v>
      </c>
      <c r="K250" s="230">
        <v>0</v>
      </c>
      <c r="M250">
        <f t="shared" si="22"/>
        <v>0</v>
      </c>
      <c r="N250" s="301"/>
      <c r="O250" s="301"/>
    </row>
    <row r="251" spans="1:15">
      <c r="A251" s="284">
        <v>2030604</v>
      </c>
      <c r="B251" s="285" t="s">
        <v>293</v>
      </c>
      <c r="C251" s="241"/>
      <c r="D251" s="292">
        <v>0</v>
      </c>
      <c r="E251" s="241"/>
      <c r="F251" s="228"/>
      <c r="G251" s="241"/>
      <c r="H251" s="230"/>
      <c r="I251" s="286">
        <f t="shared" si="25"/>
        <v>0</v>
      </c>
      <c r="J251" s="241">
        <v>0</v>
      </c>
      <c r="K251" s="230">
        <v>0</v>
      </c>
      <c r="M251">
        <f t="shared" si="22"/>
        <v>0</v>
      </c>
      <c r="N251" s="301"/>
      <c r="O251" s="301"/>
    </row>
    <row r="252" spans="1:15">
      <c r="A252" s="284">
        <v>2030607</v>
      </c>
      <c r="B252" s="287" t="s">
        <v>294</v>
      </c>
      <c r="C252" s="241"/>
      <c r="D252" s="292">
        <v>73</v>
      </c>
      <c r="E252" s="241">
        <v>132</v>
      </c>
      <c r="F252" s="228"/>
      <c r="G252" s="229"/>
      <c r="H252" s="230"/>
      <c r="I252" s="286">
        <f t="shared" si="25"/>
        <v>88</v>
      </c>
      <c r="J252" s="241"/>
      <c r="K252" s="230"/>
      <c r="M252">
        <f t="shared" si="22"/>
        <v>88</v>
      </c>
      <c r="N252" s="301">
        <v>88</v>
      </c>
      <c r="O252" s="301"/>
    </row>
    <row r="253" spans="1:15">
      <c r="A253" s="284">
        <v>2030699</v>
      </c>
      <c r="B253" s="287" t="s">
        <v>295</v>
      </c>
      <c r="C253" s="241"/>
      <c r="D253" s="292">
        <v>0</v>
      </c>
      <c r="E253" s="241"/>
      <c r="F253" s="228"/>
      <c r="G253" s="229"/>
      <c r="H253" s="230"/>
      <c r="I253" s="286">
        <f t="shared" si="25"/>
        <v>0</v>
      </c>
      <c r="J253" s="241"/>
      <c r="K253" s="230"/>
      <c r="M253">
        <f t="shared" si="22"/>
        <v>0</v>
      </c>
      <c r="N253" s="301"/>
      <c r="O253" s="301"/>
    </row>
    <row r="254" spans="1:15">
      <c r="A254" s="278">
        <v>20399</v>
      </c>
      <c r="B254" s="295" t="s">
        <v>296</v>
      </c>
      <c r="C254" s="304">
        <v>90</v>
      </c>
      <c r="D254" s="313">
        <v>100</v>
      </c>
      <c r="E254" s="304">
        <v>96</v>
      </c>
      <c r="F254" s="282">
        <f>E254/D254*100</f>
        <v>96</v>
      </c>
      <c r="G254" s="280">
        <f>E254-C254</f>
        <v>6</v>
      </c>
      <c r="H254" s="283">
        <f>(E254/C254-1)*100</f>
        <v>6.66666666666667</v>
      </c>
      <c r="I254" s="313">
        <f t="shared" si="25"/>
        <v>140</v>
      </c>
      <c r="J254" s="304">
        <f>I254-D254</f>
        <v>40</v>
      </c>
      <c r="K254" s="283">
        <f>(I254/D254-1)*100</f>
        <v>40</v>
      </c>
      <c r="M254">
        <f t="shared" si="22"/>
        <v>140</v>
      </c>
      <c r="N254" s="301">
        <v>140</v>
      </c>
      <c r="O254" s="301"/>
    </row>
    <row r="255" s="208" customFormat="1" spans="1:15">
      <c r="A255" s="273">
        <v>204</v>
      </c>
      <c r="B255" s="274" t="s">
        <v>297</v>
      </c>
      <c r="C255" s="275">
        <f>C256+C259+C269+C276+C284+C293+C307+C317+C327+C335+C341</f>
        <v>12433</v>
      </c>
      <c r="D255" s="302">
        <v>12183</v>
      </c>
      <c r="E255" s="275">
        <f>E256+E259+E269+E276+E284+E293+E307+E317+E327+E335+E341</f>
        <v>12654</v>
      </c>
      <c r="F255" s="276">
        <f>E255/D255*100</f>
        <v>103.86604284659</v>
      </c>
      <c r="G255" s="275">
        <f>E255-C255</f>
        <v>221</v>
      </c>
      <c r="H255" s="277">
        <f>(E255/C255-1)*100</f>
        <v>1.77752754765543</v>
      </c>
      <c r="I255" s="302">
        <f>I256+I259+I269+I276+I284+I293+I307+I317+I327+I335+I341</f>
        <v>7983</v>
      </c>
      <c r="J255" s="303">
        <f>I255-D255</f>
        <v>-4200</v>
      </c>
      <c r="K255" s="277">
        <f>(I255/D255-1)*100</f>
        <v>-34.4742674218173</v>
      </c>
      <c r="M255" s="208">
        <f t="shared" si="22"/>
        <v>0</v>
      </c>
      <c r="N255" s="301"/>
      <c r="O255" s="301"/>
    </row>
    <row r="256" spans="1:15">
      <c r="A256" s="278">
        <v>20401</v>
      </c>
      <c r="B256" s="279" t="s">
        <v>298</v>
      </c>
      <c r="C256" s="280">
        <f>SUM(C257:C258)</f>
        <v>0</v>
      </c>
      <c r="D256" s="281">
        <v>25</v>
      </c>
      <c r="E256" s="280">
        <f>SUM(E257:E258)</f>
        <v>43</v>
      </c>
      <c r="F256" s="282">
        <f>E256/D256*100</f>
        <v>172</v>
      </c>
      <c r="G256" s="280">
        <f>E256-C256</f>
        <v>43</v>
      </c>
      <c r="H256" s="283" t="e">
        <f>(E256/C256-1)*100</f>
        <v>#DIV/0!</v>
      </c>
      <c r="I256" s="281">
        <f>SUM(I257:I258)</f>
        <v>13</v>
      </c>
      <c r="J256" s="304">
        <f>I256-D256</f>
        <v>-12</v>
      </c>
      <c r="K256" s="283">
        <f>(I256/D256-1)*100</f>
        <v>-48</v>
      </c>
      <c r="M256">
        <f t="shared" si="22"/>
        <v>0</v>
      </c>
      <c r="N256" s="301"/>
      <c r="O256" s="301"/>
    </row>
    <row r="257" spans="1:15">
      <c r="A257" s="284">
        <v>2040101</v>
      </c>
      <c r="B257" s="287" t="s">
        <v>299</v>
      </c>
      <c r="C257" s="241"/>
      <c r="D257" s="286">
        <v>25</v>
      </c>
      <c r="E257" s="241">
        <v>43</v>
      </c>
      <c r="F257" s="228"/>
      <c r="G257" s="241"/>
      <c r="H257" s="230"/>
      <c r="I257" s="286">
        <f>M257+P257+Q257</f>
        <v>13</v>
      </c>
      <c r="J257" s="241"/>
      <c r="K257" s="230"/>
      <c r="M257">
        <f t="shared" si="22"/>
        <v>13</v>
      </c>
      <c r="N257" s="301">
        <v>13</v>
      </c>
      <c r="O257" s="301"/>
    </row>
    <row r="258" spans="1:15">
      <c r="A258" s="284">
        <v>2040199</v>
      </c>
      <c r="B258" s="287" t="s">
        <v>300</v>
      </c>
      <c r="C258" s="241"/>
      <c r="D258" s="286">
        <v>0</v>
      </c>
      <c r="E258" s="241"/>
      <c r="F258" s="228"/>
      <c r="G258" s="229"/>
      <c r="H258" s="230"/>
      <c r="I258" s="286">
        <f>M258+P258+Q258</f>
        <v>0</v>
      </c>
      <c r="J258" s="241"/>
      <c r="K258" s="230"/>
      <c r="M258">
        <f t="shared" si="22"/>
        <v>0</v>
      </c>
      <c r="N258" s="301"/>
      <c r="O258" s="301"/>
    </row>
    <row r="259" spans="1:15">
      <c r="A259" s="278">
        <v>20402</v>
      </c>
      <c r="B259" s="295" t="s">
        <v>301</v>
      </c>
      <c r="C259" s="280">
        <f>SUM(C260:C268)</f>
        <v>10998</v>
      </c>
      <c r="D259" s="281">
        <v>10147</v>
      </c>
      <c r="E259" s="280">
        <f>SUM(E260:E268)</f>
        <v>10719</v>
      </c>
      <c r="F259" s="282">
        <f>E259/D259*100</f>
        <v>105.637134128314</v>
      </c>
      <c r="G259" s="280">
        <f>E259-C259</f>
        <v>-279</v>
      </c>
      <c r="H259" s="283">
        <f>(E259/C259-1)*100</f>
        <v>-2.53682487725041</v>
      </c>
      <c r="I259" s="281">
        <f>SUM(I260:I268)</f>
        <v>7010</v>
      </c>
      <c r="J259" s="304">
        <f>I259-D259</f>
        <v>-3137</v>
      </c>
      <c r="K259" s="283">
        <f>(I259/D259-1)*100</f>
        <v>-30.9155415393712</v>
      </c>
      <c r="M259">
        <f t="shared" si="22"/>
        <v>0</v>
      </c>
      <c r="N259" s="301"/>
      <c r="O259" s="301"/>
    </row>
    <row r="260" spans="1:15">
      <c r="A260" s="284">
        <v>2040201</v>
      </c>
      <c r="B260" s="287" t="s">
        <v>157</v>
      </c>
      <c r="C260" s="241">
        <v>4452</v>
      </c>
      <c r="D260" s="292">
        <v>4163</v>
      </c>
      <c r="E260" s="241">
        <v>4724</v>
      </c>
      <c r="F260" s="228"/>
      <c r="G260" s="229"/>
      <c r="H260" s="230"/>
      <c r="I260" s="286">
        <f t="shared" ref="I260:I268" si="26">M260+P260+Q260</f>
        <v>3739</v>
      </c>
      <c r="J260" s="241"/>
      <c r="K260" s="230"/>
      <c r="M260">
        <f t="shared" si="22"/>
        <v>3739</v>
      </c>
      <c r="N260" s="301">
        <v>3739</v>
      </c>
      <c r="O260" s="301"/>
    </row>
    <row r="261" spans="1:15">
      <c r="A261" s="284">
        <v>2040202</v>
      </c>
      <c r="B261" s="288" t="s">
        <v>158</v>
      </c>
      <c r="C261" s="241">
        <v>1500</v>
      </c>
      <c r="D261" s="292">
        <v>756</v>
      </c>
      <c r="E261" s="241">
        <v>782</v>
      </c>
      <c r="F261" s="228"/>
      <c r="G261" s="229"/>
      <c r="H261" s="230"/>
      <c r="I261" s="286">
        <f t="shared" si="26"/>
        <v>841</v>
      </c>
      <c r="J261" s="241"/>
      <c r="K261" s="230"/>
      <c r="M261">
        <f t="shared" ref="M261:M324" si="27">N261+O261</f>
        <v>841</v>
      </c>
      <c r="N261" s="301">
        <v>841</v>
      </c>
      <c r="O261" s="301"/>
    </row>
    <row r="262" spans="1:15">
      <c r="A262" s="284">
        <v>2040203</v>
      </c>
      <c r="B262" s="285" t="s">
        <v>159</v>
      </c>
      <c r="C262" s="241"/>
      <c r="D262" s="292">
        <v>0</v>
      </c>
      <c r="E262" s="241">
        <v>0</v>
      </c>
      <c r="F262" s="228"/>
      <c r="G262" s="229"/>
      <c r="H262" s="230"/>
      <c r="I262" s="286">
        <f t="shared" si="26"/>
        <v>0</v>
      </c>
      <c r="J262" s="241"/>
      <c r="K262" s="230"/>
      <c r="M262">
        <f t="shared" si="27"/>
        <v>0</v>
      </c>
      <c r="N262" s="301"/>
      <c r="O262" s="301"/>
    </row>
    <row r="263" spans="1:15">
      <c r="A263" s="284">
        <v>2040219</v>
      </c>
      <c r="B263" s="287" t="s">
        <v>197</v>
      </c>
      <c r="C263" s="241">
        <v>21</v>
      </c>
      <c r="D263" s="292">
        <v>19</v>
      </c>
      <c r="E263" s="241">
        <v>21</v>
      </c>
      <c r="F263" s="228"/>
      <c r="G263" s="241"/>
      <c r="H263" s="230"/>
      <c r="I263" s="286">
        <f t="shared" si="26"/>
        <v>0</v>
      </c>
      <c r="J263" s="241"/>
      <c r="K263" s="230"/>
      <c r="M263">
        <f t="shared" si="27"/>
        <v>0</v>
      </c>
      <c r="N263" s="301"/>
      <c r="O263" s="301"/>
    </row>
    <row r="264" spans="1:17">
      <c r="A264" s="284">
        <v>2040220</v>
      </c>
      <c r="B264" s="285" t="s">
        <v>302</v>
      </c>
      <c r="C264" s="241">
        <v>4812</v>
      </c>
      <c r="D264" s="292">
        <v>5049</v>
      </c>
      <c r="E264" s="241">
        <v>5016</v>
      </c>
      <c r="F264" s="228"/>
      <c r="G264" s="241"/>
      <c r="H264" s="230"/>
      <c r="I264" s="286">
        <f t="shared" si="26"/>
        <v>2335</v>
      </c>
      <c r="J264" s="241"/>
      <c r="K264" s="230"/>
      <c r="M264">
        <f t="shared" si="27"/>
        <v>2184</v>
      </c>
      <c r="N264" s="301">
        <v>2184</v>
      </c>
      <c r="O264" s="301"/>
      <c r="Q264">
        <v>151</v>
      </c>
    </row>
    <row r="265" spans="1:15">
      <c r="A265" s="284">
        <v>2040221</v>
      </c>
      <c r="B265" s="287" t="s">
        <v>303</v>
      </c>
      <c r="C265" s="241">
        <v>5</v>
      </c>
      <c r="D265" s="292">
        <v>0</v>
      </c>
      <c r="E265" s="241"/>
      <c r="F265" s="228"/>
      <c r="G265" s="241"/>
      <c r="H265" s="230"/>
      <c r="I265" s="286">
        <f t="shared" si="26"/>
        <v>0</v>
      </c>
      <c r="J265" s="241"/>
      <c r="K265" s="230"/>
      <c r="M265">
        <f t="shared" si="27"/>
        <v>0</v>
      </c>
      <c r="N265" s="301"/>
      <c r="O265" s="301"/>
    </row>
    <row r="266" spans="1:15">
      <c r="A266" s="284">
        <v>2040222</v>
      </c>
      <c r="B266" s="287" t="s">
        <v>304</v>
      </c>
      <c r="C266" s="241">
        <v>8</v>
      </c>
      <c r="D266" s="292">
        <v>0</v>
      </c>
      <c r="E266" s="241"/>
      <c r="F266" s="228"/>
      <c r="G266" s="241"/>
      <c r="H266" s="230"/>
      <c r="I266" s="286">
        <f t="shared" si="26"/>
        <v>0</v>
      </c>
      <c r="J266" s="241"/>
      <c r="K266" s="230"/>
      <c r="M266">
        <f t="shared" si="27"/>
        <v>0</v>
      </c>
      <c r="N266" s="301"/>
      <c r="O266" s="301"/>
    </row>
    <row r="267" spans="1:15">
      <c r="A267" s="284">
        <v>2040250</v>
      </c>
      <c r="B267" s="287" t="s">
        <v>166</v>
      </c>
      <c r="C267" s="241"/>
      <c r="D267" s="292">
        <v>0</v>
      </c>
      <c r="E267" s="241"/>
      <c r="F267" s="228"/>
      <c r="G267" s="229"/>
      <c r="H267" s="230"/>
      <c r="I267" s="286">
        <f t="shared" si="26"/>
        <v>0</v>
      </c>
      <c r="J267" s="241"/>
      <c r="K267" s="230"/>
      <c r="M267">
        <f t="shared" si="27"/>
        <v>0</v>
      </c>
      <c r="N267" s="301"/>
      <c r="O267" s="301"/>
    </row>
    <row r="268" spans="1:16">
      <c r="A268" s="284">
        <v>2040299</v>
      </c>
      <c r="B268" s="287" t="s">
        <v>305</v>
      </c>
      <c r="C268" s="241">
        <v>200</v>
      </c>
      <c r="D268" s="292">
        <v>160</v>
      </c>
      <c r="E268" s="241">
        <v>176</v>
      </c>
      <c r="F268" s="228"/>
      <c r="G268" s="229"/>
      <c r="H268" s="230"/>
      <c r="I268" s="286">
        <f t="shared" si="26"/>
        <v>95</v>
      </c>
      <c r="J268" s="241"/>
      <c r="K268" s="230"/>
      <c r="M268">
        <f t="shared" si="27"/>
        <v>45</v>
      </c>
      <c r="N268" s="301">
        <v>45</v>
      </c>
      <c r="O268" s="301"/>
      <c r="P268">
        <v>50</v>
      </c>
    </row>
    <row r="269" spans="1:15">
      <c r="A269" s="278">
        <v>20403</v>
      </c>
      <c r="B269" s="279" t="s">
        <v>306</v>
      </c>
      <c r="C269" s="280">
        <f>SUM(C270:C275)</f>
        <v>0</v>
      </c>
      <c r="D269" s="281">
        <v>187</v>
      </c>
      <c r="E269" s="280">
        <f>SUM(E270:E275)</f>
        <v>187</v>
      </c>
      <c r="F269" s="282"/>
      <c r="G269" s="280"/>
      <c r="H269" s="283"/>
      <c r="I269" s="281">
        <f>SUM(I270:I275)</f>
        <v>0</v>
      </c>
      <c r="J269" s="304">
        <f>I269-D269</f>
        <v>-187</v>
      </c>
      <c r="K269" s="283"/>
      <c r="M269">
        <f t="shared" si="27"/>
        <v>0</v>
      </c>
      <c r="N269" s="301"/>
      <c r="O269" s="301"/>
    </row>
    <row r="270" spans="1:15">
      <c r="A270" s="284">
        <v>2040301</v>
      </c>
      <c r="B270" s="285" t="s">
        <v>157</v>
      </c>
      <c r="C270" s="241"/>
      <c r="D270" s="286">
        <v>0</v>
      </c>
      <c r="E270" s="241"/>
      <c r="F270" s="228"/>
      <c r="G270" s="241"/>
      <c r="H270" s="230"/>
      <c r="I270" s="286">
        <f t="shared" ref="I270:I275" si="28">M270+P270+Q270</f>
        <v>0</v>
      </c>
      <c r="J270" s="241">
        <v>0</v>
      </c>
      <c r="K270" s="230">
        <v>0</v>
      </c>
      <c r="M270">
        <f t="shared" si="27"/>
        <v>0</v>
      </c>
      <c r="N270" s="301"/>
      <c r="O270" s="301"/>
    </row>
    <row r="271" spans="1:15">
      <c r="A271" s="284">
        <v>2040302</v>
      </c>
      <c r="B271" s="285" t="s">
        <v>158</v>
      </c>
      <c r="C271" s="241"/>
      <c r="D271" s="286">
        <v>187</v>
      </c>
      <c r="E271" s="241">
        <v>187</v>
      </c>
      <c r="F271" s="228"/>
      <c r="G271" s="241"/>
      <c r="H271" s="230"/>
      <c r="I271" s="286">
        <f t="shared" si="28"/>
        <v>0</v>
      </c>
      <c r="J271" s="241">
        <v>0</v>
      </c>
      <c r="K271" s="230">
        <v>0</v>
      </c>
      <c r="M271">
        <f t="shared" si="27"/>
        <v>0</v>
      </c>
      <c r="N271" s="301"/>
      <c r="O271" s="301"/>
    </row>
    <row r="272" spans="1:15">
      <c r="A272" s="284">
        <v>2040303</v>
      </c>
      <c r="B272" s="287" t="s">
        <v>159</v>
      </c>
      <c r="C272" s="241"/>
      <c r="D272" s="286">
        <v>0</v>
      </c>
      <c r="E272" s="241"/>
      <c r="F272" s="228"/>
      <c r="G272" s="241"/>
      <c r="H272" s="230"/>
      <c r="I272" s="286">
        <f t="shared" si="28"/>
        <v>0</v>
      </c>
      <c r="J272" s="241">
        <v>0</v>
      </c>
      <c r="K272" s="230">
        <v>0</v>
      </c>
      <c r="M272">
        <f t="shared" si="27"/>
        <v>0</v>
      </c>
      <c r="N272" s="301"/>
      <c r="O272" s="301"/>
    </row>
    <row r="273" spans="1:15">
      <c r="A273" s="284">
        <v>2040304</v>
      </c>
      <c r="B273" s="287" t="s">
        <v>307</v>
      </c>
      <c r="C273" s="241"/>
      <c r="D273" s="286">
        <v>0</v>
      </c>
      <c r="E273" s="241"/>
      <c r="F273" s="228"/>
      <c r="G273" s="241"/>
      <c r="H273" s="230"/>
      <c r="I273" s="286">
        <f t="shared" si="28"/>
        <v>0</v>
      </c>
      <c r="J273" s="241">
        <v>0</v>
      </c>
      <c r="K273" s="230">
        <v>0</v>
      </c>
      <c r="M273">
        <f t="shared" si="27"/>
        <v>0</v>
      </c>
      <c r="N273" s="301"/>
      <c r="O273" s="301"/>
    </row>
    <row r="274" spans="1:15">
      <c r="A274" s="284">
        <v>2040350</v>
      </c>
      <c r="B274" s="287" t="s">
        <v>166</v>
      </c>
      <c r="C274" s="241"/>
      <c r="D274" s="286">
        <v>0</v>
      </c>
      <c r="E274" s="241"/>
      <c r="F274" s="228"/>
      <c r="G274" s="241"/>
      <c r="H274" s="230"/>
      <c r="I274" s="286">
        <f t="shared" si="28"/>
        <v>0</v>
      </c>
      <c r="J274" s="241">
        <v>0</v>
      </c>
      <c r="K274" s="230">
        <v>0</v>
      </c>
      <c r="M274">
        <f t="shared" si="27"/>
        <v>0</v>
      </c>
      <c r="N274" s="301"/>
      <c r="O274" s="301"/>
    </row>
    <row r="275" spans="1:15">
      <c r="A275" s="284">
        <v>2040399</v>
      </c>
      <c r="B275" s="288" t="s">
        <v>308</v>
      </c>
      <c r="C275" s="241"/>
      <c r="D275" s="286">
        <v>0</v>
      </c>
      <c r="E275" s="241"/>
      <c r="F275" s="228"/>
      <c r="G275" s="229"/>
      <c r="H275" s="230"/>
      <c r="I275" s="286">
        <f t="shared" si="28"/>
        <v>0</v>
      </c>
      <c r="J275" s="241">
        <v>0</v>
      </c>
      <c r="K275" s="230">
        <v>0</v>
      </c>
      <c r="M275">
        <f t="shared" si="27"/>
        <v>0</v>
      </c>
      <c r="N275" s="301"/>
      <c r="O275" s="301"/>
    </row>
    <row r="276" spans="1:15">
      <c r="A276" s="278">
        <v>20404</v>
      </c>
      <c r="B276" s="279" t="s">
        <v>309</v>
      </c>
      <c r="C276" s="280">
        <f>SUM(C277:C283)</f>
        <v>97</v>
      </c>
      <c r="D276" s="281">
        <v>167</v>
      </c>
      <c r="E276" s="280">
        <f>SUM(E277:E283)</f>
        <v>220</v>
      </c>
      <c r="F276" s="282">
        <f>E276/D276*100</f>
        <v>131.736526946108</v>
      </c>
      <c r="G276" s="280">
        <f>E276-C276</f>
        <v>123</v>
      </c>
      <c r="H276" s="283">
        <f>(E276/C276-1)*100</f>
        <v>126.80412371134</v>
      </c>
      <c r="I276" s="281">
        <f>SUM(I277:I283)</f>
        <v>63</v>
      </c>
      <c r="J276" s="304">
        <f>I276-D276</f>
        <v>-104</v>
      </c>
      <c r="K276" s="283">
        <f>(I276/D276-1)*100</f>
        <v>-62.2754491017964</v>
      </c>
      <c r="M276">
        <f t="shared" si="27"/>
        <v>0</v>
      </c>
      <c r="N276" s="301"/>
      <c r="O276" s="301"/>
    </row>
    <row r="277" spans="1:15">
      <c r="A277" s="284">
        <v>2040401</v>
      </c>
      <c r="B277" s="285" t="s">
        <v>157</v>
      </c>
      <c r="C277" s="241">
        <v>45</v>
      </c>
      <c r="D277" s="292">
        <v>0</v>
      </c>
      <c r="E277" s="241">
        <v>83</v>
      </c>
      <c r="F277" s="228"/>
      <c r="G277" s="229"/>
      <c r="H277" s="230"/>
      <c r="I277" s="286">
        <f t="shared" ref="I277:I283" si="29">M277+P277+Q277</f>
        <v>0</v>
      </c>
      <c r="J277" s="241"/>
      <c r="K277" s="230"/>
      <c r="M277">
        <f t="shared" si="27"/>
        <v>0</v>
      </c>
      <c r="N277" s="301"/>
      <c r="O277" s="301"/>
    </row>
    <row r="278" spans="1:15">
      <c r="A278" s="284">
        <v>2040402</v>
      </c>
      <c r="B278" s="285" t="s">
        <v>158</v>
      </c>
      <c r="C278" s="241">
        <v>52</v>
      </c>
      <c r="D278" s="292">
        <v>167</v>
      </c>
      <c r="E278" s="241">
        <v>137</v>
      </c>
      <c r="F278" s="228"/>
      <c r="G278" s="229"/>
      <c r="H278" s="230"/>
      <c r="I278" s="286">
        <f t="shared" si="29"/>
        <v>63</v>
      </c>
      <c r="J278" s="241"/>
      <c r="K278" s="230"/>
      <c r="M278">
        <f t="shared" si="27"/>
        <v>63</v>
      </c>
      <c r="N278" s="301">
        <v>63</v>
      </c>
      <c r="O278" s="301"/>
    </row>
    <row r="279" spans="1:15">
      <c r="A279" s="284">
        <v>2040403</v>
      </c>
      <c r="B279" s="287" t="s">
        <v>159</v>
      </c>
      <c r="C279" s="241"/>
      <c r="D279" s="292">
        <v>0</v>
      </c>
      <c r="E279" s="241"/>
      <c r="F279" s="228"/>
      <c r="G279" s="229"/>
      <c r="H279" s="230"/>
      <c r="I279" s="286">
        <f t="shared" si="29"/>
        <v>0</v>
      </c>
      <c r="J279" s="241"/>
      <c r="K279" s="230"/>
      <c r="M279">
        <f t="shared" si="27"/>
        <v>0</v>
      </c>
      <c r="N279" s="301"/>
      <c r="O279" s="301"/>
    </row>
    <row r="280" spans="1:15">
      <c r="A280" s="284">
        <v>2040409</v>
      </c>
      <c r="B280" s="287" t="s">
        <v>310</v>
      </c>
      <c r="C280" s="241"/>
      <c r="D280" s="292">
        <v>0</v>
      </c>
      <c r="E280" s="241"/>
      <c r="F280" s="228"/>
      <c r="G280" s="229"/>
      <c r="H280" s="230"/>
      <c r="I280" s="286">
        <f t="shared" si="29"/>
        <v>0</v>
      </c>
      <c r="J280" s="241"/>
      <c r="K280" s="230"/>
      <c r="M280">
        <f t="shared" si="27"/>
        <v>0</v>
      </c>
      <c r="N280" s="301"/>
      <c r="O280" s="301"/>
    </row>
    <row r="281" spans="1:15">
      <c r="A281" s="284">
        <v>2040410</v>
      </c>
      <c r="B281" s="287" t="s">
        <v>311</v>
      </c>
      <c r="C281" s="241"/>
      <c r="D281" s="292">
        <v>0</v>
      </c>
      <c r="E281" s="241"/>
      <c r="F281" s="228"/>
      <c r="G281" s="229"/>
      <c r="H281" s="230"/>
      <c r="I281" s="286">
        <f t="shared" si="29"/>
        <v>0</v>
      </c>
      <c r="J281" s="241"/>
      <c r="K281" s="230"/>
      <c r="M281">
        <f t="shared" si="27"/>
        <v>0</v>
      </c>
      <c r="N281" s="301"/>
      <c r="O281" s="301"/>
    </row>
    <row r="282" spans="1:15">
      <c r="A282" s="284">
        <v>2040450</v>
      </c>
      <c r="B282" s="287" t="s">
        <v>166</v>
      </c>
      <c r="C282" s="241"/>
      <c r="D282" s="292">
        <v>0</v>
      </c>
      <c r="E282" s="241"/>
      <c r="F282" s="228"/>
      <c r="G282" s="229"/>
      <c r="H282" s="230"/>
      <c r="I282" s="286">
        <f t="shared" si="29"/>
        <v>0</v>
      </c>
      <c r="J282" s="241"/>
      <c r="K282" s="230"/>
      <c r="M282">
        <f t="shared" si="27"/>
        <v>0</v>
      </c>
      <c r="N282" s="301"/>
      <c r="O282" s="301"/>
    </row>
    <row r="283" spans="1:15">
      <c r="A283" s="284">
        <v>2040499</v>
      </c>
      <c r="B283" s="287" t="s">
        <v>312</v>
      </c>
      <c r="C283" s="241"/>
      <c r="D283" s="292">
        <v>0</v>
      </c>
      <c r="E283" s="241"/>
      <c r="F283" s="228"/>
      <c r="G283" s="229"/>
      <c r="H283" s="230"/>
      <c r="I283" s="286">
        <f t="shared" si="29"/>
        <v>0</v>
      </c>
      <c r="J283" s="241"/>
      <c r="K283" s="230"/>
      <c r="M283">
        <f t="shared" si="27"/>
        <v>0</v>
      </c>
      <c r="N283" s="301"/>
      <c r="O283" s="301"/>
    </row>
    <row r="284" spans="1:15">
      <c r="A284" s="278">
        <v>20405</v>
      </c>
      <c r="B284" s="307" t="s">
        <v>313</v>
      </c>
      <c r="C284" s="280">
        <f>SUM(C285:C292)</f>
        <v>149</v>
      </c>
      <c r="D284" s="281">
        <v>623</v>
      </c>
      <c r="E284" s="280">
        <f>SUM(E285:E292)</f>
        <v>364</v>
      </c>
      <c r="F284" s="282">
        <f>E284/D284*100</f>
        <v>58.4269662921348</v>
      </c>
      <c r="G284" s="280">
        <f>E284-C284</f>
        <v>215</v>
      </c>
      <c r="H284" s="283">
        <f>(E284/C284-1)*100</f>
        <v>144.295302013423</v>
      </c>
      <c r="I284" s="281">
        <f>SUM(I285:I292)</f>
        <v>106</v>
      </c>
      <c r="J284" s="304">
        <f>I284-D284</f>
        <v>-517</v>
      </c>
      <c r="K284" s="283">
        <f>(I284/D284-1)*100</f>
        <v>-82.9855537720706</v>
      </c>
      <c r="M284">
        <f t="shared" si="27"/>
        <v>0</v>
      </c>
      <c r="N284" s="301"/>
      <c r="O284" s="301"/>
    </row>
    <row r="285" spans="1:15">
      <c r="A285" s="284">
        <v>2040501</v>
      </c>
      <c r="B285" s="285" t="s">
        <v>157</v>
      </c>
      <c r="C285" s="241">
        <v>103</v>
      </c>
      <c r="D285" s="292">
        <v>250</v>
      </c>
      <c r="E285" s="241">
        <v>363</v>
      </c>
      <c r="F285" s="228"/>
      <c r="G285" s="229"/>
      <c r="H285" s="230"/>
      <c r="I285" s="286">
        <f t="shared" ref="I285:I292" si="30">M285+P285+Q285</f>
        <v>0</v>
      </c>
      <c r="J285" s="241"/>
      <c r="K285" s="230"/>
      <c r="M285">
        <f t="shared" si="27"/>
        <v>0</v>
      </c>
      <c r="N285" s="301"/>
      <c r="O285" s="301"/>
    </row>
    <row r="286" spans="1:15">
      <c r="A286" s="284">
        <v>2040502</v>
      </c>
      <c r="B286" s="285" t="s">
        <v>158</v>
      </c>
      <c r="C286" s="241">
        <v>46</v>
      </c>
      <c r="D286" s="292">
        <v>0</v>
      </c>
      <c r="E286" s="241">
        <v>1</v>
      </c>
      <c r="F286" s="228"/>
      <c r="G286" s="229"/>
      <c r="H286" s="230"/>
      <c r="I286" s="286">
        <f t="shared" si="30"/>
        <v>106</v>
      </c>
      <c r="J286" s="241"/>
      <c r="K286" s="230"/>
      <c r="M286">
        <f t="shared" si="27"/>
        <v>106</v>
      </c>
      <c r="N286" s="301">
        <v>106</v>
      </c>
      <c r="O286" s="301"/>
    </row>
    <row r="287" spans="1:15">
      <c r="A287" s="284">
        <v>2040503</v>
      </c>
      <c r="B287" s="285" t="s">
        <v>159</v>
      </c>
      <c r="C287" s="241"/>
      <c r="D287" s="292">
        <v>0</v>
      </c>
      <c r="E287" s="241"/>
      <c r="F287" s="228"/>
      <c r="G287" s="229"/>
      <c r="H287" s="230"/>
      <c r="I287" s="286">
        <f t="shared" si="30"/>
        <v>0</v>
      </c>
      <c r="J287" s="241"/>
      <c r="K287" s="230"/>
      <c r="M287">
        <f t="shared" si="27"/>
        <v>0</v>
      </c>
      <c r="N287" s="301"/>
      <c r="O287" s="301"/>
    </row>
    <row r="288" spans="1:15">
      <c r="A288" s="284">
        <v>2040504</v>
      </c>
      <c r="B288" s="287" t="s">
        <v>314</v>
      </c>
      <c r="C288" s="241"/>
      <c r="D288" s="292">
        <v>0</v>
      </c>
      <c r="E288" s="241"/>
      <c r="F288" s="228"/>
      <c r="G288" s="229"/>
      <c r="H288" s="230"/>
      <c r="I288" s="286">
        <f t="shared" si="30"/>
        <v>0</v>
      </c>
      <c r="J288" s="241"/>
      <c r="K288" s="230"/>
      <c r="M288">
        <f t="shared" si="27"/>
        <v>0</v>
      </c>
      <c r="N288" s="301"/>
      <c r="O288" s="301"/>
    </row>
    <row r="289" spans="1:15">
      <c r="A289" s="284">
        <v>2040505</v>
      </c>
      <c r="B289" s="287" t="s">
        <v>315</v>
      </c>
      <c r="C289" s="241"/>
      <c r="D289" s="292">
        <v>0</v>
      </c>
      <c r="E289" s="241"/>
      <c r="F289" s="228"/>
      <c r="G289" s="229"/>
      <c r="H289" s="230"/>
      <c r="I289" s="286">
        <f t="shared" si="30"/>
        <v>0</v>
      </c>
      <c r="J289" s="241"/>
      <c r="K289" s="230"/>
      <c r="M289">
        <f t="shared" si="27"/>
        <v>0</v>
      </c>
      <c r="N289" s="301"/>
      <c r="O289" s="301"/>
    </row>
    <row r="290" spans="1:15">
      <c r="A290" s="284">
        <v>2040506</v>
      </c>
      <c r="B290" s="287" t="s">
        <v>316</v>
      </c>
      <c r="C290" s="241"/>
      <c r="D290" s="292">
        <v>0</v>
      </c>
      <c r="E290" s="241"/>
      <c r="F290" s="228"/>
      <c r="G290" s="229"/>
      <c r="H290" s="230"/>
      <c r="I290" s="286">
        <f t="shared" si="30"/>
        <v>0</v>
      </c>
      <c r="J290" s="241"/>
      <c r="K290" s="230"/>
      <c r="M290">
        <f t="shared" si="27"/>
        <v>0</v>
      </c>
      <c r="N290" s="301"/>
      <c r="O290" s="301"/>
    </row>
    <row r="291" spans="1:15">
      <c r="A291" s="284">
        <v>2040550</v>
      </c>
      <c r="B291" s="285" t="s">
        <v>166</v>
      </c>
      <c r="C291" s="241"/>
      <c r="D291" s="292">
        <v>0</v>
      </c>
      <c r="E291" s="241"/>
      <c r="F291" s="228"/>
      <c r="G291" s="229"/>
      <c r="H291" s="230"/>
      <c r="I291" s="286">
        <f t="shared" si="30"/>
        <v>0</v>
      </c>
      <c r="J291" s="241"/>
      <c r="K291" s="230"/>
      <c r="M291">
        <f t="shared" si="27"/>
        <v>0</v>
      </c>
      <c r="N291" s="301"/>
      <c r="O291" s="301"/>
    </row>
    <row r="292" spans="1:15">
      <c r="A292" s="284">
        <v>2040599</v>
      </c>
      <c r="B292" s="285" t="s">
        <v>317</v>
      </c>
      <c r="C292" s="241"/>
      <c r="D292" s="292">
        <v>373</v>
      </c>
      <c r="E292" s="241"/>
      <c r="F292" s="228"/>
      <c r="G292" s="229"/>
      <c r="H292" s="230"/>
      <c r="I292" s="286">
        <f t="shared" si="30"/>
        <v>0</v>
      </c>
      <c r="J292" s="241"/>
      <c r="K292" s="230"/>
      <c r="M292">
        <f t="shared" si="27"/>
        <v>0</v>
      </c>
      <c r="N292" s="301"/>
      <c r="O292" s="301"/>
    </row>
    <row r="293" spans="1:15">
      <c r="A293" s="278">
        <v>20406</v>
      </c>
      <c r="B293" s="279" t="s">
        <v>318</v>
      </c>
      <c r="C293" s="280">
        <f>SUM(C294:C306)</f>
        <v>792</v>
      </c>
      <c r="D293" s="281">
        <v>1030</v>
      </c>
      <c r="E293" s="280">
        <f>SUM(E294:E306)</f>
        <v>1099</v>
      </c>
      <c r="F293" s="282">
        <f>E293/D293*100</f>
        <v>106.699029126214</v>
      </c>
      <c r="G293" s="280">
        <f>E293-C293</f>
        <v>307</v>
      </c>
      <c r="H293" s="283">
        <f>(E293/C293-1)*100</f>
        <v>38.7626262626263</v>
      </c>
      <c r="I293" s="281">
        <f>SUM(I294:I306)</f>
        <v>791</v>
      </c>
      <c r="J293" s="304">
        <f>I293-D293</f>
        <v>-239</v>
      </c>
      <c r="K293" s="283">
        <f>(I293/D293-1)*100</f>
        <v>-23.2038834951456</v>
      </c>
      <c r="M293">
        <f t="shared" si="27"/>
        <v>0</v>
      </c>
      <c r="N293" s="301"/>
      <c r="O293" s="301"/>
    </row>
    <row r="294" spans="1:15">
      <c r="A294" s="284">
        <v>2040601</v>
      </c>
      <c r="B294" s="287" t="s">
        <v>157</v>
      </c>
      <c r="C294" s="241">
        <v>557</v>
      </c>
      <c r="D294" s="286">
        <v>506</v>
      </c>
      <c r="E294" s="241">
        <v>698</v>
      </c>
      <c r="F294" s="228"/>
      <c r="G294" s="229"/>
      <c r="H294" s="230"/>
      <c r="I294" s="286">
        <f t="shared" ref="I294:I308" si="31">M294+P294+Q294</f>
        <v>577</v>
      </c>
      <c r="J294" s="241"/>
      <c r="K294" s="230"/>
      <c r="M294">
        <f t="shared" si="27"/>
        <v>577</v>
      </c>
      <c r="N294" s="301">
        <v>577</v>
      </c>
      <c r="O294" s="301"/>
    </row>
    <row r="295" spans="1:17">
      <c r="A295" s="284">
        <v>2040602</v>
      </c>
      <c r="B295" s="287" t="s">
        <v>158</v>
      </c>
      <c r="C295" s="241">
        <v>209</v>
      </c>
      <c r="D295" s="286">
        <v>235</v>
      </c>
      <c r="E295" s="241">
        <v>240</v>
      </c>
      <c r="F295" s="228"/>
      <c r="G295" s="241"/>
      <c r="H295" s="230"/>
      <c r="I295" s="286">
        <f t="shared" si="31"/>
        <v>152</v>
      </c>
      <c r="J295" s="241"/>
      <c r="K295" s="230"/>
      <c r="M295">
        <f t="shared" si="27"/>
        <v>114</v>
      </c>
      <c r="N295" s="301">
        <v>114</v>
      </c>
      <c r="O295" s="301"/>
      <c r="Q295">
        <v>38</v>
      </c>
    </row>
    <row r="296" spans="1:15">
      <c r="A296" s="284">
        <v>2040603</v>
      </c>
      <c r="B296" s="287" t="s">
        <v>159</v>
      </c>
      <c r="C296" s="241">
        <v>0</v>
      </c>
      <c r="D296" s="286">
        <v>0</v>
      </c>
      <c r="E296" s="241">
        <v>0</v>
      </c>
      <c r="F296" s="228"/>
      <c r="G296" s="241"/>
      <c r="H296" s="230"/>
      <c r="I296" s="286">
        <f t="shared" si="31"/>
        <v>0</v>
      </c>
      <c r="J296" s="241"/>
      <c r="K296" s="230"/>
      <c r="M296">
        <f t="shared" si="27"/>
        <v>0</v>
      </c>
      <c r="N296" s="301"/>
      <c r="O296" s="301"/>
    </row>
    <row r="297" spans="1:16">
      <c r="A297" s="284">
        <v>2040604</v>
      </c>
      <c r="B297" s="288" t="s">
        <v>319</v>
      </c>
      <c r="C297" s="241">
        <v>7</v>
      </c>
      <c r="D297" s="286">
        <v>26</v>
      </c>
      <c r="E297" s="241">
        <v>12</v>
      </c>
      <c r="F297" s="228"/>
      <c r="G297" s="241"/>
      <c r="H297" s="230"/>
      <c r="I297" s="286">
        <f t="shared" si="31"/>
        <v>21</v>
      </c>
      <c r="J297" s="241"/>
      <c r="K297" s="230"/>
      <c r="M297">
        <f t="shared" si="27"/>
        <v>15</v>
      </c>
      <c r="N297" s="301">
        <v>15</v>
      </c>
      <c r="O297" s="301"/>
      <c r="P297">
        <v>6</v>
      </c>
    </row>
    <row r="298" spans="1:15">
      <c r="A298" s="284">
        <v>2040605</v>
      </c>
      <c r="B298" s="285" t="s">
        <v>320</v>
      </c>
      <c r="C298" s="241">
        <v>9</v>
      </c>
      <c r="D298" s="286">
        <v>35</v>
      </c>
      <c r="E298" s="241">
        <v>6</v>
      </c>
      <c r="F298" s="228"/>
      <c r="G298" s="229"/>
      <c r="H298" s="230"/>
      <c r="I298" s="286">
        <f t="shared" si="31"/>
        <v>10</v>
      </c>
      <c r="J298" s="241"/>
      <c r="K298" s="230"/>
      <c r="M298">
        <f t="shared" si="27"/>
        <v>10</v>
      </c>
      <c r="N298" s="301">
        <v>10</v>
      </c>
      <c r="O298" s="301"/>
    </row>
    <row r="299" spans="1:15">
      <c r="A299" s="284">
        <v>2040606</v>
      </c>
      <c r="B299" s="285" t="s">
        <v>321</v>
      </c>
      <c r="C299" s="241">
        <v>0</v>
      </c>
      <c r="D299" s="286">
        <v>51</v>
      </c>
      <c r="E299" s="241">
        <v>44</v>
      </c>
      <c r="F299" s="228"/>
      <c r="G299" s="241"/>
      <c r="H299" s="230"/>
      <c r="I299" s="286">
        <f t="shared" si="31"/>
        <v>15</v>
      </c>
      <c r="J299" s="241"/>
      <c r="K299" s="230"/>
      <c r="M299">
        <f t="shared" si="27"/>
        <v>15</v>
      </c>
      <c r="N299" s="301">
        <v>15</v>
      </c>
      <c r="O299" s="301"/>
    </row>
    <row r="300" spans="1:15">
      <c r="A300" s="284">
        <v>2040607</v>
      </c>
      <c r="B300" s="285" t="s">
        <v>322</v>
      </c>
      <c r="C300" s="241">
        <v>0</v>
      </c>
      <c r="D300" s="286">
        <v>3</v>
      </c>
      <c r="E300" s="241">
        <v>3</v>
      </c>
      <c r="F300" s="228"/>
      <c r="G300" s="229"/>
      <c r="H300" s="230"/>
      <c r="I300" s="286">
        <f t="shared" si="31"/>
        <v>3</v>
      </c>
      <c r="J300" s="241"/>
      <c r="K300" s="230"/>
      <c r="M300">
        <f t="shared" si="27"/>
        <v>3</v>
      </c>
      <c r="N300" s="301">
        <v>3</v>
      </c>
      <c r="O300" s="301"/>
    </row>
    <row r="301" spans="1:15">
      <c r="A301" s="284">
        <v>2040608</v>
      </c>
      <c r="B301" s="287" t="s">
        <v>323</v>
      </c>
      <c r="C301" s="241">
        <v>0</v>
      </c>
      <c r="D301" s="286">
        <v>0</v>
      </c>
      <c r="E301" s="241">
        <v>0</v>
      </c>
      <c r="F301" s="228"/>
      <c r="G301" s="241"/>
      <c r="H301" s="230"/>
      <c r="I301" s="286">
        <f t="shared" si="31"/>
        <v>0</v>
      </c>
      <c r="J301" s="241"/>
      <c r="K301" s="230"/>
      <c r="M301">
        <f t="shared" si="27"/>
        <v>0</v>
      </c>
      <c r="N301" s="301"/>
      <c r="O301" s="301"/>
    </row>
    <row r="302" spans="1:15">
      <c r="A302" s="284">
        <v>2040610</v>
      </c>
      <c r="B302" s="287" t="s">
        <v>324</v>
      </c>
      <c r="C302" s="241">
        <v>7</v>
      </c>
      <c r="D302" s="286">
        <v>13</v>
      </c>
      <c r="E302" s="241">
        <v>0</v>
      </c>
      <c r="F302" s="228"/>
      <c r="G302" s="241"/>
      <c r="H302" s="230"/>
      <c r="I302" s="286">
        <f t="shared" si="31"/>
        <v>12</v>
      </c>
      <c r="J302" s="241"/>
      <c r="K302" s="230"/>
      <c r="M302">
        <f t="shared" si="27"/>
        <v>12</v>
      </c>
      <c r="N302" s="301">
        <v>12</v>
      </c>
      <c r="O302" s="301"/>
    </row>
    <row r="303" spans="1:15">
      <c r="A303" s="284">
        <v>2040612</v>
      </c>
      <c r="B303" s="287" t="s">
        <v>325</v>
      </c>
      <c r="C303" s="241">
        <v>2</v>
      </c>
      <c r="D303" s="286">
        <v>1</v>
      </c>
      <c r="E303" s="241">
        <v>1</v>
      </c>
      <c r="F303" s="228"/>
      <c r="G303" s="241"/>
      <c r="H303" s="230"/>
      <c r="I303" s="286">
        <f t="shared" si="31"/>
        <v>1</v>
      </c>
      <c r="J303" s="241"/>
      <c r="K303" s="230"/>
      <c r="M303">
        <f t="shared" si="27"/>
        <v>1</v>
      </c>
      <c r="N303" s="301">
        <v>1</v>
      </c>
      <c r="O303" s="301"/>
    </row>
    <row r="304" spans="1:15">
      <c r="A304" s="284">
        <v>2040613</v>
      </c>
      <c r="B304" s="287" t="s">
        <v>197</v>
      </c>
      <c r="C304" s="241">
        <v>0</v>
      </c>
      <c r="D304" s="286">
        <v>0</v>
      </c>
      <c r="E304" s="241">
        <v>0</v>
      </c>
      <c r="F304" s="228"/>
      <c r="G304" s="241"/>
      <c r="H304" s="230"/>
      <c r="I304" s="286">
        <f t="shared" si="31"/>
        <v>0</v>
      </c>
      <c r="J304" s="241"/>
      <c r="K304" s="230"/>
      <c r="M304">
        <f t="shared" si="27"/>
        <v>0</v>
      </c>
      <c r="N304" s="301"/>
      <c r="O304" s="301"/>
    </row>
    <row r="305" spans="1:15">
      <c r="A305" s="284">
        <v>2040650</v>
      </c>
      <c r="B305" s="287" t="s">
        <v>166</v>
      </c>
      <c r="C305" s="241">
        <v>0</v>
      </c>
      <c r="D305" s="286">
        <v>0</v>
      </c>
      <c r="E305" s="241">
        <v>0</v>
      </c>
      <c r="F305" s="228"/>
      <c r="G305" s="241"/>
      <c r="H305" s="230"/>
      <c r="I305" s="286">
        <f t="shared" si="31"/>
        <v>0</v>
      </c>
      <c r="J305" s="241"/>
      <c r="K305" s="230"/>
      <c r="M305">
        <f t="shared" si="27"/>
        <v>0</v>
      </c>
      <c r="N305" s="301"/>
      <c r="O305" s="301"/>
    </row>
    <row r="306" spans="1:15">
      <c r="A306" s="284">
        <v>2040699</v>
      </c>
      <c r="B306" s="285" t="s">
        <v>326</v>
      </c>
      <c r="C306" s="241">
        <v>1</v>
      </c>
      <c r="D306" s="286">
        <v>160</v>
      </c>
      <c r="E306" s="241">
        <v>95</v>
      </c>
      <c r="F306" s="228"/>
      <c r="G306" s="229"/>
      <c r="H306" s="230"/>
      <c r="I306" s="286">
        <f t="shared" si="31"/>
        <v>0</v>
      </c>
      <c r="J306" s="241"/>
      <c r="K306" s="230"/>
      <c r="M306">
        <f t="shared" si="27"/>
        <v>0</v>
      </c>
      <c r="N306" s="301"/>
      <c r="O306" s="301"/>
    </row>
    <row r="307" spans="1:15">
      <c r="A307" s="278">
        <v>20407</v>
      </c>
      <c r="B307" s="279" t="s">
        <v>327</v>
      </c>
      <c r="C307" s="280"/>
      <c r="D307" s="281"/>
      <c r="E307" s="280"/>
      <c r="F307" s="282"/>
      <c r="G307" s="280">
        <f>E307-C307</f>
        <v>0</v>
      </c>
      <c r="H307" s="283"/>
      <c r="I307" s="281"/>
      <c r="J307" s="304"/>
      <c r="K307" s="283"/>
      <c r="M307">
        <f t="shared" si="27"/>
        <v>0</v>
      </c>
      <c r="N307" s="301"/>
      <c r="O307" s="301"/>
    </row>
    <row r="308" spans="1:15">
      <c r="A308" s="284">
        <v>2040701</v>
      </c>
      <c r="B308" s="285" t="s">
        <v>157</v>
      </c>
      <c r="C308" s="241"/>
      <c r="D308" s="286">
        <v>0</v>
      </c>
      <c r="E308" s="241"/>
      <c r="F308" s="228"/>
      <c r="G308" s="241"/>
      <c r="H308" s="230"/>
      <c r="I308" s="286">
        <f t="shared" ref="I308:I316" si="32">M308+P308+Q308</f>
        <v>0</v>
      </c>
      <c r="J308" s="241"/>
      <c r="K308" s="230"/>
      <c r="M308">
        <f t="shared" si="27"/>
        <v>0</v>
      </c>
      <c r="N308" s="301"/>
      <c r="O308" s="301"/>
    </row>
    <row r="309" spans="1:15">
      <c r="A309" s="284">
        <v>2040702</v>
      </c>
      <c r="B309" s="287" t="s">
        <v>158</v>
      </c>
      <c r="C309" s="241"/>
      <c r="D309" s="286">
        <v>0</v>
      </c>
      <c r="E309" s="241"/>
      <c r="F309" s="228"/>
      <c r="G309" s="241"/>
      <c r="H309" s="230"/>
      <c r="I309" s="286">
        <f t="shared" si="32"/>
        <v>0</v>
      </c>
      <c r="J309" s="241"/>
      <c r="K309" s="230"/>
      <c r="M309">
        <f t="shared" si="27"/>
        <v>0</v>
      </c>
      <c r="N309" s="301"/>
      <c r="O309" s="301"/>
    </row>
    <row r="310" spans="1:15">
      <c r="A310" s="284">
        <v>2040703</v>
      </c>
      <c r="B310" s="287" t="s">
        <v>159</v>
      </c>
      <c r="C310" s="241"/>
      <c r="D310" s="286">
        <v>0</v>
      </c>
      <c r="E310" s="241"/>
      <c r="F310" s="228"/>
      <c r="G310" s="241"/>
      <c r="H310" s="230"/>
      <c r="I310" s="286">
        <f t="shared" si="32"/>
        <v>0</v>
      </c>
      <c r="J310" s="241"/>
      <c r="K310" s="230"/>
      <c r="M310">
        <f t="shared" si="27"/>
        <v>0</v>
      </c>
      <c r="N310" s="301"/>
      <c r="O310" s="301"/>
    </row>
    <row r="311" spans="1:15">
      <c r="A311" s="284">
        <v>2040704</v>
      </c>
      <c r="B311" s="287" t="s">
        <v>328</v>
      </c>
      <c r="C311" s="241"/>
      <c r="D311" s="286">
        <v>0</v>
      </c>
      <c r="E311" s="241"/>
      <c r="F311" s="228"/>
      <c r="G311" s="241"/>
      <c r="H311" s="230"/>
      <c r="I311" s="286">
        <f t="shared" si="32"/>
        <v>0</v>
      </c>
      <c r="J311" s="241"/>
      <c r="K311" s="230"/>
      <c r="M311">
        <f t="shared" si="27"/>
        <v>0</v>
      </c>
      <c r="N311" s="301"/>
      <c r="O311" s="301"/>
    </row>
    <row r="312" spans="1:15">
      <c r="A312" s="284">
        <v>2040705</v>
      </c>
      <c r="B312" s="288" t="s">
        <v>329</v>
      </c>
      <c r="C312" s="241"/>
      <c r="D312" s="286">
        <v>0</v>
      </c>
      <c r="E312" s="241"/>
      <c r="F312" s="228"/>
      <c r="G312" s="241"/>
      <c r="H312" s="230"/>
      <c r="I312" s="286">
        <f t="shared" si="32"/>
        <v>0</v>
      </c>
      <c r="J312" s="241"/>
      <c r="K312" s="230"/>
      <c r="M312">
        <f t="shared" si="27"/>
        <v>0</v>
      </c>
      <c r="N312" s="301"/>
      <c r="O312" s="301"/>
    </row>
    <row r="313" spans="1:15">
      <c r="A313" s="284">
        <v>2040706</v>
      </c>
      <c r="B313" s="285" t="s">
        <v>330</v>
      </c>
      <c r="C313" s="241"/>
      <c r="D313" s="286">
        <v>0</v>
      </c>
      <c r="E313" s="241"/>
      <c r="F313" s="228"/>
      <c r="G313" s="241"/>
      <c r="H313" s="230"/>
      <c r="I313" s="286">
        <f t="shared" si="32"/>
        <v>0</v>
      </c>
      <c r="J313" s="241"/>
      <c r="K313" s="230"/>
      <c r="M313">
        <f t="shared" si="27"/>
        <v>0</v>
      </c>
      <c r="N313" s="301"/>
      <c r="O313" s="301"/>
    </row>
    <row r="314" spans="1:15">
      <c r="A314" s="284">
        <v>2040707</v>
      </c>
      <c r="B314" s="285" t="s">
        <v>197</v>
      </c>
      <c r="C314" s="241"/>
      <c r="D314" s="286"/>
      <c r="E314" s="241"/>
      <c r="F314" s="228"/>
      <c r="G314" s="241"/>
      <c r="H314" s="230"/>
      <c r="I314" s="286">
        <f t="shared" si="32"/>
        <v>0</v>
      </c>
      <c r="J314" s="241"/>
      <c r="K314" s="230"/>
      <c r="M314">
        <f t="shared" si="27"/>
        <v>0</v>
      </c>
      <c r="N314" s="301"/>
      <c r="O314" s="301"/>
    </row>
    <row r="315" spans="1:15">
      <c r="A315" s="284">
        <v>2040750</v>
      </c>
      <c r="B315" s="285" t="s">
        <v>166</v>
      </c>
      <c r="C315" s="241"/>
      <c r="D315" s="286">
        <v>0</v>
      </c>
      <c r="E315" s="241"/>
      <c r="F315" s="228"/>
      <c r="G315" s="241"/>
      <c r="H315" s="230"/>
      <c r="I315" s="286">
        <f t="shared" si="32"/>
        <v>0</v>
      </c>
      <c r="J315" s="241"/>
      <c r="K315" s="230"/>
      <c r="M315">
        <f t="shared" si="27"/>
        <v>0</v>
      </c>
      <c r="N315" s="301"/>
      <c r="O315" s="301"/>
    </row>
    <row r="316" spans="1:15">
      <c r="A316" s="284">
        <v>2040799</v>
      </c>
      <c r="B316" s="285" t="s">
        <v>331</v>
      </c>
      <c r="C316" s="241"/>
      <c r="D316" s="286">
        <v>0</v>
      </c>
      <c r="E316" s="241"/>
      <c r="F316" s="228"/>
      <c r="G316" s="241"/>
      <c r="H316" s="230"/>
      <c r="I316" s="286">
        <f t="shared" si="32"/>
        <v>0</v>
      </c>
      <c r="J316" s="241"/>
      <c r="K316" s="230"/>
      <c r="M316">
        <f t="shared" si="27"/>
        <v>0</v>
      </c>
      <c r="N316" s="301"/>
      <c r="O316" s="301"/>
    </row>
    <row r="317" spans="1:15">
      <c r="A317" s="278">
        <v>20408</v>
      </c>
      <c r="B317" s="295" t="s">
        <v>332</v>
      </c>
      <c r="C317" s="280">
        <f>SUM(C318:C326)</f>
        <v>280</v>
      </c>
      <c r="D317" s="281"/>
      <c r="E317" s="280">
        <f>SUM(E318:E326)</f>
        <v>0</v>
      </c>
      <c r="F317" s="282"/>
      <c r="G317" s="280">
        <f>E317-C317</f>
        <v>-280</v>
      </c>
      <c r="H317" s="283"/>
      <c r="I317" s="281"/>
      <c r="J317" s="304"/>
      <c r="K317" s="283"/>
      <c r="M317">
        <f t="shared" si="27"/>
        <v>0</v>
      </c>
      <c r="N317" s="301"/>
      <c r="O317" s="301"/>
    </row>
    <row r="318" spans="1:15">
      <c r="A318" s="284">
        <v>2040801</v>
      </c>
      <c r="B318" s="287" t="s">
        <v>157</v>
      </c>
      <c r="C318" s="241"/>
      <c r="D318" s="286">
        <v>0</v>
      </c>
      <c r="E318" s="241"/>
      <c r="F318" s="228"/>
      <c r="G318" s="241"/>
      <c r="H318" s="230"/>
      <c r="I318" s="286">
        <f t="shared" ref="I318:I326" si="33">M318+P318+Q318</f>
        <v>0</v>
      </c>
      <c r="J318" s="241"/>
      <c r="K318" s="230"/>
      <c r="M318">
        <f t="shared" si="27"/>
        <v>0</v>
      </c>
      <c r="N318" s="301"/>
      <c r="O318" s="301"/>
    </row>
    <row r="319" spans="1:15">
      <c r="A319" s="284">
        <v>2040802</v>
      </c>
      <c r="B319" s="287" t="s">
        <v>158</v>
      </c>
      <c r="C319" s="241"/>
      <c r="D319" s="286">
        <v>0</v>
      </c>
      <c r="E319" s="241"/>
      <c r="F319" s="228"/>
      <c r="G319" s="241"/>
      <c r="H319" s="230"/>
      <c r="I319" s="286">
        <f t="shared" si="33"/>
        <v>0</v>
      </c>
      <c r="J319" s="241"/>
      <c r="K319" s="230"/>
      <c r="M319">
        <f t="shared" si="27"/>
        <v>0</v>
      </c>
      <c r="N319" s="301"/>
      <c r="O319" s="301"/>
    </row>
    <row r="320" spans="1:15">
      <c r="A320" s="284">
        <v>2040803</v>
      </c>
      <c r="B320" s="285" t="s">
        <v>159</v>
      </c>
      <c r="C320" s="241"/>
      <c r="D320" s="286">
        <v>0</v>
      </c>
      <c r="E320" s="241"/>
      <c r="F320" s="228"/>
      <c r="G320" s="241"/>
      <c r="H320" s="230"/>
      <c r="I320" s="286">
        <f t="shared" si="33"/>
        <v>0</v>
      </c>
      <c r="J320" s="241"/>
      <c r="K320" s="230"/>
      <c r="M320">
        <f t="shared" si="27"/>
        <v>0</v>
      </c>
      <c r="N320" s="301"/>
      <c r="O320" s="301"/>
    </row>
    <row r="321" spans="1:15">
      <c r="A321" s="284">
        <v>2040804</v>
      </c>
      <c r="B321" s="285" t="s">
        <v>333</v>
      </c>
      <c r="C321" s="241"/>
      <c r="D321" s="286">
        <v>0</v>
      </c>
      <c r="E321" s="241"/>
      <c r="F321" s="228"/>
      <c r="G321" s="241"/>
      <c r="H321" s="230"/>
      <c r="I321" s="286">
        <f t="shared" si="33"/>
        <v>0</v>
      </c>
      <c r="J321" s="241"/>
      <c r="K321" s="230"/>
      <c r="M321">
        <f t="shared" si="27"/>
        <v>0</v>
      </c>
      <c r="N321" s="301"/>
      <c r="O321" s="301"/>
    </row>
    <row r="322" spans="1:15">
      <c r="A322" s="284">
        <v>2040805</v>
      </c>
      <c r="B322" s="285" t="s">
        <v>334</v>
      </c>
      <c r="C322" s="241">
        <v>280</v>
      </c>
      <c r="D322" s="286">
        <v>0</v>
      </c>
      <c r="E322" s="241"/>
      <c r="F322" s="228"/>
      <c r="G322" s="241"/>
      <c r="H322" s="230"/>
      <c r="I322" s="286">
        <f t="shared" si="33"/>
        <v>0</v>
      </c>
      <c r="J322" s="241"/>
      <c r="K322" s="230"/>
      <c r="M322">
        <f t="shared" si="27"/>
        <v>0</v>
      </c>
      <c r="N322" s="301"/>
      <c r="O322" s="301"/>
    </row>
    <row r="323" spans="1:15">
      <c r="A323" s="284">
        <v>2040806</v>
      </c>
      <c r="B323" s="287" t="s">
        <v>335</v>
      </c>
      <c r="C323" s="241"/>
      <c r="D323" s="286">
        <v>0</v>
      </c>
      <c r="E323" s="241"/>
      <c r="F323" s="228"/>
      <c r="G323" s="241"/>
      <c r="H323" s="230"/>
      <c r="I323" s="286">
        <f t="shared" si="33"/>
        <v>0</v>
      </c>
      <c r="J323" s="241"/>
      <c r="K323" s="230"/>
      <c r="M323">
        <f t="shared" si="27"/>
        <v>0</v>
      </c>
      <c r="N323" s="301"/>
      <c r="O323" s="301"/>
    </row>
    <row r="324" customFormat="1" spans="1:15">
      <c r="A324" s="284">
        <v>2040807</v>
      </c>
      <c r="B324" s="285" t="s">
        <v>197</v>
      </c>
      <c r="C324" s="241"/>
      <c r="D324" s="286"/>
      <c r="E324" s="241"/>
      <c r="F324" s="228"/>
      <c r="G324" s="241"/>
      <c r="H324" s="230"/>
      <c r="I324" s="286">
        <f t="shared" si="33"/>
        <v>0</v>
      </c>
      <c r="J324" s="241"/>
      <c r="K324" s="230"/>
      <c r="M324">
        <f t="shared" si="27"/>
        <v>0</v>
      </c>
      <c r="N324" s="301"/>
      <c r="O324" s="301"/>
    </row>
    <row r="325" spans="1:15">
      <c r="A325" s="284">
        <v>2040850</v>
      </c>
      <c r="B325" s="287" t="s">
        <v>166</v>
      </c>
      <c r="C325" s="241"/>
      <c r="D325" s="286">
        <v>0</v>
      </c>
      <c r="E325" s="241"/>
      <c r="F325" s="228"/>
      <c r="G325" s="241"/>
      <c r="H325" s="230"/>
      <c r="I325" s="286">
        <f t="shared" si="33"/>
        <v>0</v>
      </c>
      <c r="J325" s="241"/>
      <c r="K325" s="230"/>
      <c r="M325">
        <f t="shared" ref="M325:M388" si="34">N325+O325</f>
        <v>0</v>
      </c>
      <c r="N325" s="301"/>
      <c r="O325" s="301"/>
    </row>
    <row r="326" spans="1:15">
      <c r="A326" s="284">
        <v>2040899</v>
      </c>
      <c r="B326" s="287" t="s">
        <v>336</v>
      </c>
      <c r="C326" s="241"/>
      <c r="D326" s="286">
        <v>0</v>
      </c>
      <c r="E326" s="241"/>
      <c r="F326" s="228"/>
      <c r="G326" s="241"/>
      <c r="H326" s="230"/>
      <c r="I326" s="286">
        <f t="shared" si="33"/>
        <v>0</v>
      </c>
      <c r="J326" s="241"/>
      <c r="K326" s="230"/>
      <c r="M326">
        <f t="shared" si="34"/>
        <v>0</v>
      </c>
      <c r="N326" s="301"/>
      <c r="O326" s="301"/>
    </row>
    <row r="327" spans="1:15">
      <c r="A327" s="278">
        <v>20409</v>
      </c>
      <c r="B327" s="307" t="s">
        <v>337</v>
      </c>
      <c r="C327" s="280">
        <f>SUM(C328:C334)</f>
        <v>0</v>
      </c>
      <c r="D327" s="281"/>
      <c r="E327" s="280">
        <f>SUM(E328:E334)</f>
        <v>0</v>
      </c>
      <c r="F327" s="282"/>
      <c r="G327" s="280">
        <f>E327-C327</f>
        <v>0</v>
      </c>
      <c r="H327" s="283"/>
      <c r="I327" s="281"/>
      <c r="J327" s="304"/>
      <c r="K327" s="283"/>
      <c r="M327">
        <f t="shared" si="34"/>
        <v>0</v>
      </c>
      <c r="N327" s="301"/>
      <c r="O327" s="301"/>
    </row>
    <row r="328" spans="1:15">
      <c r="A328" s="284">
        <v>2040901</v>
      </c>
      <c r="B328" s="285" t="s">
        <v>157</v>
      </c>
      <c r="C328" s="241"/>
      <c r="D328" s="286">
        <v>0</v>
      </c>
      <c r="E328" s="241"/>
      <c r="F328" s="228"/>
      <c r="G328" s="241"/>
      <c r="H328" s="230"/>
      <c r="I328" s="286">
        <f t="shared" ref="I328:I334" si="35">M328+P328+Q328</f>
        <v>0</v>
      </c>
      <c r="J328" s="241">
        <v>0</v>
      </c>
      <c r="K328" s="230">
        <v>0</v>
      </c>
      <c r="M328">
        <f t="shared" si="34"/>
        <v>0</v>
      </c>
      <c r="N328" s="301"/>
      <c r="O328" s="301"/>
    </row>
    <row r="329" spans="1:15">
      <c r="A329" s="284">
        <v>2040902</v>
      </c>
      <c r="B329" s="285" t="s">
        <v>158</v>
      </c>
      <c r="C329" s="241"/>
      <c r="D329" s="286">
        <v>0</v>
      </c>
      <c r="E329" s="241"/>
      <c r="F329" s="228"/>
      <c r="G329" s="241"/>
      <c r="H329" s="230"/>
      <c r="I329" s="286">
        <f t="shared" si="35"/>
        <v>0</v>
      </c>
      <c r="J329" s="241">
        <v>0</v>
      </c>
      <c r="K329" s="230">
        <v>0</v>
      </c>
      <c r="M329">
        <f t="shared" si="34"/>
        <v>0</v>
      </c>
      <c r="N329" s="301"/>
      <c r="O329" s="301"/>
    </row>
    <row r="330" spans="1:15">
      <c r="A330" s="284">
        <v>2040903</v>
      </c>
      <c r="B330" s="285" t="s">
        <v>159</v>
      </c>
      <c r="C330" s="241"/>
      <c r="D330" s="286">
        <v>0</v>
      </c>
      <c r="E330" s="241"/>
      <c r="F330" s="228"/>
      <c r="G330" s="241"/>
      <c r="H330" s="230"/>
      <c r="I330" s="286">
        <f t="shared" si="35"/>
        <v>0</v>
      </c>
      <c r="J330" s="241">
        <v>0</v>
      </c>
      <c r="K330" s="230">
        <v>0</v>
      </c>
      <c r="M330">
        <f t="shared" si="34"/>
        <v>0</v>
      </c>
      <c r="N330" s="301"/>
      <c r="O330" s="301"/>
    </row>
    <row r="331" spans="1:15">
      <c r="A331" s="284">
        <v>2040904</v>
      </c>
      <c r="B331" s="287" t="s">
        <v>338</v>
      </c>
      <c r="C331" s="241"/>
      <c r="D331" s="286">
        <v>0</v>
      </c>
      <c r="E331" s="241"/>
      <c r="F331" s="228"/>
      <c r="G331" s="241"/>
      <c r="H331" s="230"/>
      <c r="I331" s="286">
        <f t="shared" si="35"/>
        <v>0</v>
      </c>
      <c r="J331" s="241">
        <v>0</v>
      </c>
      <c r="K331" s="230">
        <v>0</v>
      </c>
      <c r="M331">
        <f t="shared" si="34"/>
        <v>0</v>
      </c>
      <c r="N331" s="301"/>
      <c r="O331" s="301"/>
    </row>
    <row r="332" spans="1:15">
      <c r="A332" s="284">
        <v>2040905</v>
      </c>
      <c r="B332" s="287" t="s">
        <v>339</v>
      </c>
      <c r="C332" s="241"/>
      <c r="D332" s="286">
        <v>0</v>
      </c>
      <c r="E332" s="241"/>
      <c r="F332" s="228"/>
      <c r="G332" s="241"/>
      <c r="H332" s="230"/>
      <c r="I332" s="286">
        <f t="shared" si="35"/>
        <v>0</v>
      </c>
      <c r="J332" s="241">
        <v>0</v>
      </c>
      <c r="K332" s="230">
        <v>0</v>
      </c>
      <c r="M332">
        <f t="shared" si="34"/>
        <v>0</v>
      </c>
      <c r="N332" s="301"/>
      <c r="O332" s="301"/>
    </row>
    <row r="333" spans="1:15">
      <c r="A333" s="284">
        <v>2040950</v>
      </c>
      <c r="B333" s="287" t="s">
        <v>166</v>
      </c>
      <c r="C333" s="241"/>
      <c r="D333" s="286">
        <v>0</v>
      </c>
      <c r="E333" s="241"/>
      <c r="F333" s="228"/>
      <c r="G333" s="241"/>
      <c r="H333" s="230"/>
      <c r="I333" s="286">
        <f t="shared" si="35"/>
        <v>0</v>
      </c>
      <c r="J333" s="241">
        <v>0</v>
      </c>
      <c r="K333" s="230">
        <v>0</v>
      </c>
      <c r="M333">
        <f t="shared" si="34"/>
        <v>0</v>
      </c>
      <c r="N333" s="301"/>
      <c r="O333" s="301"/>
    </row>
    <row r="334" spans="1:15">
      <c r="A334" s="284">
        <v>2040999</v>
      </c>
      <c r="B334" s="285" t="s">
        <v>340</v>
      </c>
      <c r="C334" s="241"/>
      <c r="D334" s="286">
        <v>0</v>
      </c>
      <c r="E334" s="241"/>
      <c r="F334" s="228"/>
      <c r="G334" s="241"/>
      <c r="H334" s="230"/>
      <c r="I334" s="286">
        <f t="shared" si="35"/>
        <v>0</v>
      </c>
      <c r="J334" s="241">
        <v>0</v>
      </c>
      <c r="K334" s="230">
        <v>0</v>
      </c>
      <c r="M334">
        <f t="shared" si="34"/>
        <v>0</v>
      </c>
      <c r="N334" s="301"/>
      <c r="O334" s="301"/>
    </row>
    <row r="335" spans="1:15">
      <c r="A335" s="278">
        <v>20410</v>
      </c>
      <c r="B335" s="279" t="s">
        <v>341</v>
      </c>
      <c r="C335" s="280"/>
      <c r="D335" s="281"/>
      <c r="E335" s="280"/>
      <c r="F335" s="282"/>
      <c r="G335" s="280">
        <f>E335-C335</f>
        <v>0</v>
      </c>
      <c r="H335" s="283"/>
      <c r="I335" s="281"/>
      <c r="J335" s="304"/>
      <c r="K335" s="283"/>
      <c r="M335">
        <f t="shared" si="34"/>
        <v>0</v>
      </c>
      <c r="N335" s="301"/>
      <c r="O335" s="301"/>
    </row>
    <row r="336" spans="1:15">
      <c r="A336" s="284">
        <v>2041001</v>
      </c>
      <c r="B336" s="285" t="s">
        <v>157</v>
      </c>
      <c r="C336" s="241"/>
      <c r="D336" s="286">
        <v>0</v>
      </c>
      <c r="E336" s="241"/>
      <c r="F336" s="228"/>
      <c r="G336" s="241"/>
      <c r="H336" s="230"/>
      <c r="I336" s="286">
        <f t="shared" ref="I336:I341" si="36">M336+P336+Q336</f>
        <v>0</v>
      </c>
      <c r="J336" s="241">
        <v>0</v>
      </c>
      <c r="K336" s="230">
        <v>0</v>
      </c>
      <c r="M336">
        <f t="shared" si="34"/>
        <v>0</v>
      </c>
      <c r="N336" s="301"/>
      <c r="O336" s="301"/>
    </row>
    <row r="337" spans="1:15">
      <c r="A337" s="284">
        <v>2041002</v>
      </c>
      <c r="B337" s="287" t="s">
        <v>158</v>
      </c>
      <c r="C337" s="241"/>
      <c r="D337" s="286">
        <v>0</v>
      </c>
      <c r="E337" s="241"/>
      <c r="F337" s="228"/>
      <c r="G337" s="241"/>
      <c r="H337" s="230"/>
      <c r="I337" s="286">
        <f t="shared" si="36"/>
        <v>0</v>
      </c>
      <c r="J337" s="241">
        <v>0</v>
      </c>
      <c r="K337" s="230">
        <v>0</v>
      </c>
      <c r="M337">
        <f t="shared" si="34"/>
        <v>0</v>
      </c>
      <c r="N337" s="301"/>
      <c r="O337" s="301"/>
    </row>
    <row r="338" spans="1:15">
      <c r="A338" s="284">
        <v>2041006</v>
      </c>
      <c r="B338" s="287" t="s">
        <v>197</v>
      </c>
      <c r="C338" s="241"/>
      <c r="D338" s="286">
        <v>0</v>
      </c>
      <c r="E338" s="241"/>
      <c r="F338" s="228"/>
      <c r="G338" s="229"/>
      <c r="H338" s="230"/>
      <c r="I338" s="286">
        <f t="shared" si="36"/>
        <v>0</v>
      </c>
      <c r="J338" s="241">
        <v>0</v>
      </c>
      <c r="K338" s="230">
        <v>0</v>
      </c>
      <c r="M338">
        <f t="shared" si="34"/>
        <v>0</v>
      </c>
      <c r="N338" s="301"/>
      <c r="O338" s="301"/>
    </row>
    <row r="339" spans="1:15">
      <c r="A339" s="284">
        <v>2041007</v>
      </c>
      <c r="B339" s="287" t="s">
        <v>342</v>
      </c>
      <c r="C339" s="241"/>
      <c r="D339" s="286">
        <v>0</v>
      </c>
      <c r="E339" s="241"/>
      <c r="F339" s="228"/>
      <c r="G339" s="241"/>
      <c r="H339" s="230"/>
      <c r="I339" s="286">
        <f t="shared" si="36"/>
        <v>0</v>
      </c>
      <c r="J339" s="241">
        <v>0</v>
      </c>
      <c r="K339" s="230">
        <v>0</v>
      </c>
      <c r="M339">
        <f t="shared" si="34"/>
        <v>0</v>
      </c>
      <c r="N339" s="301"/>
      <c r="O339" s="301"/>
    </row>
    <row r="340" spans="1:15">
      <c r="A340" s="284">
        <v>2041099</v>
      </c>
      <c r="B340" s="285" t="s">
        <v>343</v>
      </c>
      <c r="C340" s="241"/>
      <c r="D340" s="286">
        <v>0</v>
      </c>
      <c r="E340" s="241"/>
      <c r="F340" s="228"/>
      <c r="G340" s="241"/>
      <c r="H340" s="230"/>
      <c r="I340" s="286">
        <f t="shared" si="36"/>
        <v>0</v>
      </c>
      <c r="J340" s="241">
        <v>0</v>
      </c>
      <c r="K340" s="230">
        <v>0</v>
      </c>
      <c r="M340">
        <f t="shared" si="34"/>
        <v>0</v>
      </c>
      <c r="N340" s="301"/>
      <c r="O340" s="301"/>
    </row>
    <row r="341" spans="1:15">
      <c r="A341" s="278">
        <v>20499</v>
      </c>
      <c r="B341" s="295" t="s">
        <v>344</v>
      </c>
      <c r="C341" s="304">
        <v>117</v>
      </c>
      <c r="D341" s="313">
        <v>4</v>
      </c>
      <c r="E341" s="304">
        <v>22</v>
      </c>
      <c r="F341" s="282">
        <f>E341/D341*100</f>
        <v>550</v>
      </c>
      <c r="G341" s="280">
        <f>E341-C341</f>
        <v>-95</v>
      </c>
      <c r="H341" s="283">
        <f>(E341/C341-1)*100</f>
        <v>-81.1965811965812</v>
      </c>
      <c r="I341" s="313">
        <f t="shared" si="36"/>
        <v>0</v>
      </c>
      <c r="J341" s="304">
        <f t="shared" ref="J341:J348" si="37">I341-D341</f>
        <v>-4</v>
      </c>
      <c r="K341" s="283">
        <f>(I341/D341-1)*100</f>
        <v>-100</v>
      </c>
      <c r="M341">
        <f t="shared" si="34"/>
        <v>0</v>
      </c>
      <c r="N341" s="301"/>
      <c r="O341" s="301"/>
    </row>
    <row r="342" s="208" customFormat="1" spans="1:15">
      <c r="A342" s="273">
        <v>205</v>
      </c>
      <c r="B342" s="274" t="s">
        <v>345</v>
      </c>
      <c r="C342" s="275">
        <f>C343+C348+C355+C361+C367+C371+C375+C379+C385+C392</f>
        <v>58976</v>
      </c>
      <c r="D342" s="302">
        <v>55587</v>
      </c>
      <c r="E342" s="275">
        <f>E343+E348+E355+E361+E367+E371+E375+E379+E385+E392</f>
        <v>53024</v>
      </c>
      <c r="F342" s="276">
        <f>E342/D342*100</f>
        <v>95.3892097073057</v>
      </c>
      <c r="G342" s="275">
        <f>E342-C342</f>
        <v>-5952</v>
      </c>
      <c r="H342" s="277">
        <f>(E342/C342-1)*100</f>
        <v>-10.0922409115572</v>
      </c>
      <c r="I342" s="302">
        <f>I343+I348+I355+I361+I367+I371+I375+I379+I385+I392</f>
        <v>54626</v>
      </c>
      <c r="J342" s="303">
        <f t="shared" si="37"/>
        <v>-961</v>
      </c>
      <c r="K342" s="277">
        <f>(I342/D342-1)*100</f>
        <v>-1.72882148703833</v>
      </c>
      <c r="M342" s="208">
        <f t="shared" si="34"/>
        <v>0</v>
      </c>
      <c r="N342" s="301"/>
      <c r="O342" s="301"/>
    </row>
    <row r="343" spans="1:15">
      <c r="A343" s="278">
        <v>20501</v>
      </c>
      <c r="B343" s="295" t="s">
        <v>346</v>
      </c>
      <c r="C343" s="280">
        <f>SUM(C344:C347)</f>
        <v>118</v>
      </c>
      <c r="D343" s="281">
        <v>7360</v>
      </c>
      <c r="E343" s="280">
        <f>SUM(E344:E347)</f>
        <v>159</v>
      </c>
      <c r="F343" s="282">
        <f>E343/D343*100</f>
        <v>2.16032608695652</v>
      </c>
      <c r="G343" s="280">
        <f>E343-C343</f>
        <v>41</v>
      </c>
      <c r="H343" s="283">
        <f>(E343/C343-1)*100</f>
        <v>34.7457627118644</v>
      </c>
      <c r="I343" s="281">
        <f>SUM(I344:I347)</f>
        <v>128</v>
      </c>
      <c r="J343" s="304">
        <f t="shared" si="37"/>
        <v>-7232</v>
      </c>
      <c r="K343" s="283">
        <f>(I343/D343-1)*100</f>
        <v>-98.2608695652174</v>
      </c>
      <c r="M343">
        <f t="shared" si="34"/>
        <v>0</v>
      </c>
      <c r="N343" s="301"/>
      <c r="O343" s="301"/>
    </row>
    <row r="344" spans="1:15">
      <c r="A344" s="284">
        <v>2050101</v>
      </c>
      <c r="B344" s="285" t="s">
        <v>157</v>
      </c>
      <c r="C344" s="241">
        <v>116</v>
      </c>
      <c r="D344" s="292">
        <v>126</v>
      </c>
      <c r="E344" s="241">
        <v>158</v>
      </c>
      <c r="F344" s="228"/>
      <c r="G344" s="229"/>
      <c r="H344" s="230"/>
      <c r="I344" s="286">
        <f>M344+P344+Q344</f>
        <v>128</v>
      </c>
      <c r="J344" s="241"/>
      <c r="K344" s="230"/>
      <c r="M344">
        <f t="shared" si="34"/>
        <v>128</v>
      </c>
      <c r="N344" s="301">
        <v>128</v>
      </c>
      <c r="O344" s="301"/>
    </row>
    <row r="345" spans="1:15">
      <c r="A345" s="284">
        <v>2050102</v>
      </c>
      <c r="B345" s="285" t="s">
        <v>158</v>
      </c>
      <c r="C345" s="241">
        <v>2</v>
      </c>
      <c r="D345" s="292">
        <v>0</v>
      </c>
      <c r="E345" s="241">
        <v>1</v>
      </c>
      <c r="F345" s="228"/>
      <c r="G345" s="229"/>
      <c r="H345" s="230"/>
      <c r="I345" s="286">
        <f>M345+P345+Q345</f>
        <v>0</v>
      </c>
      <c r="J345" s="241"/>
      <c r="K345" s="230"/>
      <c r="M345">
        <f t="shared" si="34"/>
        <v>0</v>
      </c>
      <c r="N345" s="301"/>
      <c r="O345" s="301"/>
    </row>
    <row r="346" spans="1:15">
      <c r="A346" s="284">
        <v>2050103</v>
      </c>
      <c r="B346" s="285" t="s">
        <v>159</v>
      </c>
      <c r="C346" s="241"/>
      <c r="D346" s="292">
        <v>0</v>
      </c>
      <c r="E346" s="241"/>
      <c r="F346" s="228"/>
      <c r="G346" s="229"/>
      <c r="H346" s="230"/>
      <c r="I346" s="286">
        <f>M346+P346+Q346</f>
        <v>0</v>
      </c>
      <c r="J346" s="241"/>
      <c r="K346" s="230"/>
      <c r="M346">
        <f t="shared" si="34"/>
        <v>0</v>
      </c>
      <c r="N346" s="301"/>
      <c r="O346" s="301"/>
    </row>
    <row r="347" spans="1:15">
      <c r="A347" s="284">
        <v>2050199</v>
      </c>
      <c r="B347" s="287" t="s">
        <v>347</v>
      </c>
      <c r="C347" s="241"/>
      <c r="D347" s="292">
        <v>7234</v>
      </c>
      <c r="E347" s="241"/>
      <c r="F347" s="228"/>
      <c r="G347" s="229"/>
      <c r="H347" s="230"/>
      <c r="I347" s="286">
        <f>M347+P347+Q347</f>
        <v>0</v>
      </c>
      <c r="J347" s="241"/>
      <c r="K347" s="230"/>
      <c r="M347">
        <f t="shared" si="34"/>
        <v>0</v>
      </c>
      <c r="N347" s="301"/>
      <c r="O347" s="301"/>
    </row>
    <row r="348" spans="1:15">
      <c r="A348" s="278">
        <v>20502</v>
      </c>
      <c r="B348" s="279" t="s">
        <v>348</v>
      </c>
      <c r="C348" s="280">
        <f>SUM(C349:C354)</f>
        <v>51676</v>
      </c>
      <c r="D348" s="281">
        <v>43742</v>
      </c>
      <c r="E348" s="280">
        <f>SUM(E349:E354)</f>
        <v>49135</v>
      </c>
      <c r="F348" s="282">
        <f>E348/D348*100</f>
        <v>112.32911160898</v>
      </c>
      <c r="G348" s="280">
        <f>E348-C348</f>
        <v>-2541</v>
      </c>
      <c r="H348" s="283">
        <f>(E348/C348-1)*100</f>
        <v>-4.9171762520319</v>
      </c>
      <c r="I348" s="281">
        <f>SUM(I349:I354)</f>
        <v>51041</v>
      </c>
      <c r="J348" s="304">
        <f t="shared" si="37"/>
        <v>7299</v>
      </c>
      <c r="K348" s="283">
        <f>(I348/D348-1)*100</f>
        <v>16.6864798134516</v>
      </c>
      <c r="M348">
        <f t="shared" si="34"/>
        <v>0</v>
      </c>
      <c r="N348" s="301"/>
      <c r="O348" s="301"/>
    </row>
    <row r="349" spans="1:17">
      <c r="A349" s="284">
        <v>2050201</v>
      </c>
      <c r="B349" s="285" t="s">
        <v>349</v>
      </c>
      <c r="C349" s="241">
        <v>2601</v>
      </c>
      <c r="D349" s="292">
        <v>3152</v>
      </c>
      <c r="E349" s="241">
        <v>2197</v>
      </c>
      <c r="F349" s="228"/>
      <c r="G349" s="229"/>
      <c r="H349" s="230"/>
      <c r="I349" s="286">
        <f t="shared" ref="I349:I354" si="38">M349+P349+Q349</f>
        <v>1340</v>
      </c>
      <c r="J349" s="241"/>
      <c r="K349" s="230"/>
      <c r="M349">
        <f t="shared" si="34"/>
        <v>1193</v>
      </c>
      <c r="N349" s="301">
        <v>1193</v>
      </c>
      <c r="O349" s="301"/>
      <c r="Q349">
        <v>147</v>
      </c>
    </row>
    <row r="350" spans="1:17">
      <c r="A350" s="284">
        <v>2050202</v>
      </c>
      <c r="B350" s="285" t="s">
        <v>350</v>
      </c>
      <c r="C350" s="241">
        <v>28744</v>
      </c>
      <c r="D350" s="292">
        <v>21835</v>
      </c>
      <c r="E350" s="241">
        <v>24770</v>
      </c>
      <c r="F350" s="228"/>
      <c r="G350" s="229"/>
      <c r="H350" s="230"/>
      <c r="I350" s="286">
        <f t="shared" si="38"/>
        <v>20752</v>
      </c>
      <c r="J350" s="241"/>
      <c r="K350" s="230"/>
      <c r="M350">
        <f t="shared" si="34"/>
        <v>18964</v>
      </c>
      <c r="N350" s="301">
        <v>18964</v>
      </c>
      <c r="O350" s="301"/>
      <c r="Q350">
        <v>1788</v>
      </c>
    </row>
    <row r="351" spans="1:17">
      <c r="A351" s="284">
        <v>2050203</v>
      </c>
      <c r="B351" s="287" t="s">
        <v>351</v>
      </c>
      <c r="C351" s="241">
        <v>11958</v>
      </c>
      <c r="D351" s="292">
        <v>10990</v>
      </c>
      <c r="E351" s="241">
        <v>11937</v>
      </c>
      <c r="F351" s="228"/>
      <c r="G351" s="229"/>
      <c r="H351" s="230"/>
      <c r="I351" s="286">
        <f t="shared" si="38"/>
        <v>10777</v>
      </c>
      <c r="J351" s="241"/>
      <c r="K351" s="230"/>
      <c r="M351">
        <f t="shared" si="34"/>
        <v>10096</v>
      </c>
      <c r="N351" s="301">
        <v>10096</v>
      </c>
      <c r="O351" s="301"/>
      <c r="Q351">
        <v>681</v>
      </c>
    </row>
    <row r="352" spans="1:17">
      <c r="A352" s="284">
        <v>2050204</v>
      </c>
      <c r="B352" s="287" t="s">
        <v>352</v>
      </c>
      <c r="C352" s="241">
        <v>6362</v>
      </c>
      <c r="D352" s="292">
        <v>5312</v>
      </c>
      <c r="E352" s="241">
        <v>5603</v>
      </c>
      <c r="F352" s="228"/>
      <c r="G352" s="229"/>
      <c r="H352" s="230"/>
      <c r="I352" s="286">
        <f t="shared" si="38"/>
        <v>5158</v>
      </c>
      <c r="J352" s="241"/>
      <c r="K352" s="230"/>
      <c r="M352">
        <f t="shared" si="34"/>
        <v>5041</v>
      </c>
      <c r="N352" s="301">
        <v>5041</v>
      </c>
      <c r="O352" s="301"/>
      <c r="Q352">
        <v>117</v>
      </c>
    </row>
    <row r="353" spans="1:15">
      <c r="A353" s="284">
        <v>2050205</v>
      </c>
      <c r="B353" s="287" t="s">
        <v>353</v>
      </c>
      <c r="C353" s="241">
        <v>0</v>
      </c>
      <c r="D353" s="292">
        <v>0</v>
      </c>
      <c r="E353" s="241"/>
      <c r="F353" s="228"/>
      <c r="G353" s="229"/>
      <c r="H353" s="230"/>
      <c r="I353" s="286">
        <f t="shared" si="38"/>
        <v>0</v>
      </c>
      <c r="J353" s="241"/>
      <c r="K353" s="230"/>
      <c r="M353">
        <f t="shared" si="34"/>
        <v>0</v>
      </c>
      <c r="N353" s="301"/>
      <c r="O353" s="301"/>
    </row>
    <row r="354" spans="1:17">
      <c r="A354" s="284">
        <v>2050299</v>
      </c>
      <c r="B354" s="285" t="s">
        <v>354</v>
      </c>
      <c r="C354" s="241">
        <v>2011</v>
      </c>
      <c r="D354" s="292">
        <v>2453</v>
      </c>
      <c r="E354" s="241">
        <v>4628</v>
      </c>
      <c r="F354" s="228"/>
      <c r="G354" s="229"/>
      <c r="H354" s="230"/>
      <c r="I354" s="286">
        <f t="shared" si="38"/>
        <v>13014</v>
      </c>
      <c r="J354" s="241"/>
      <c r="K354" s="230"/>
      <c r="M354">
        <f t="shared" si="34"/>
        <v>1019</v>
      </c>
      <c r="N354" s="301">
        <v>1019</v>
      </c>
      <c r="O354" s="301"/>
      <c r="P354">
        <v>9406</v>
      </c>
      <c r="Q354">
        <v>2589</v>
      </c>
    </row>
    <row r="355" spans="1:15">
      <c r="A355" s="278">
        <v>20503</v>
      </c>
      <c r="B355" s="279" t="s">
        <v>355</v>
      </c>
      <c r="C355" s="280">
        <f>SUM(C356:C360)</f>
        <v>1274</v>
      </c>
      <c r="D355" s="281">
        <v>1307</v>
      </c>
      <c r="E355" s="280">
        <f>SUM(E356:E360)</f>
        <v>1574</v>
      </c>
      <c r="F355" s="282">
        <f>E355/D355*100</f>
        <v>120.428462127008</v>
      </c>
      <c r="G355" s="280">
        <f>E355-C355</f>
        <v>300</v>
      </c>
      <c r="H355" s="283">
        <f>(E355/C355-1)*100</f>
        <v>23.5478806907378</v>
      </c>
      <c r="I355" s="281">
        <f>SUM(I356:I360)</f>
        <v>1332</v>
      </c>
      <c r="J355" s="304">
        <f>I355-D355</f>
        <v>25</v>
      </c>
      <c r="K355" s="283">
        <f>(I355/D355-1)*100</f>
        <v>1.91277735271613</v>
      </c>
      <c r="M355">
        <f t="shared" si="34"/>
        <v>0</v>
      </c>
      <c r="N355" s="301"/>
      <c r="O355" s="301"/>
    </row>
    <row r="356" spans="1:15">
      <c r="A356" s="284">
        <v>2050301</v>
      </c>
      <c r="B356" s="285" t="s">
        <v>356</v>
      </c>
      <c r="C356" s="241"/>
      <c r="D356" s="292">
        <v>0</v>
      </c>
      <c r="E356" s="241"/>
      <c r="F356" s="228"/>
      <c r="G356" s="241"/>
      <c r="H356" s="230"/>
      <c r="I356" s="286">
        <f>M356+P356+Q356</f>
        <v>0</v>
      </c>
      <c r="J356" s="241">
        <f>I356-D356</f>
        <v>0</v>
      </c>
      <c r="K356" s="230"/>
      <c r="M356">
        <f t="shared" si="34"/>
        <v>0</v>
      </c>
      <c r="N356" s="301"/>
      <c r="O356" s="301"/>
    </row>
    <row r="357" spans="1:17">
      <c r="A357" s="284">
        <v>2050302</v>
      </c>
      <c r="B357" s="285" t="s">
        <v>357</v>
      </c>
      <c r="C357" s="241">
        <v>1274</v>
      </c>
      <c r="D357" s="292">
        <v>1302</v>
      </c>
      <c r="E357" s="241">
        <v>1574</v>
      </c>
      <c r="F357" s="228"/>
      <c r="G357" s="229"/>
      <c r="H357" s="230"/>
      <c r="I357" s="286">
        <f>M357+P357+Q357</f>
        <v>1332</v>
      </c>
      <c r="J357" s="241"/>
      <c r="K357" s="230"/>
      <c r="M357">
        <f t="shared" si="34"/>
        <v>1288</v>
      </c>
      <c r="N357" s="301">
        <v>1288</v>
      </c>
      <c r="O357" s="301"/>
      <c r="Q357">
        <v>44</v>
      </c>
    </row>
    <row r="358" spans="1:15">
      <c r="A358" s="284">
        <v>2050303</v>
      </c>
      <c r="B358" s="285" t="s">
        <v>358</v>
      </c>
      <c r="C358" s="241"/>
      <c r="D358" s="292">
        <v>0</v>
      </c>
      <c r="E358" s="241"/>
      <c r="F358" s="228"/>
      <c r="G358" s="229"/>
      <c r="H358" s="230"/>
      <c r="I358" s="286">
        <f>M358+P358+Q358</f>
        <v>0</v>
      </c>
      <c r="J358" s="241"/>
      <c r="K358" s="230"/>
      <c r="M358">
        <f t="shared" si="34"/>
        <v>0</v>
      </c>
      <c r="N358" s="301"/>
      <c r="O358" s="301"/>
    </row>
    <row r="359" spans="1:15">
      <c r="A359" s="284">
        <v>2050305</v>
      </c>
      <c r="B359" s="287" t="s">
        <v>359</v>
      </c>
      <c r="C359" s="241"/>
      <c r="D359" s="292">
        <v>0</v>
      </c>
      <c r="E359" s="241"/>
      <c r="F359" s="228"/>
      <c r="G359" s="229"/>
      <c r="H359" s="230"/>
      <c r="I359" s="286">
        <f>M359+P359+Q359</f>
        <v>0</v>
      </c>
      <c r="J359" s="241"/>
      <c r="K359" s="230"/>
      <c r="M359">
        <f t="shared" si="34"/>
        <v>0</v>
      </c>
      <c r="N359" s="301"/>
      <c r="O359" s="301"/>
    </row>
    <row r="360" spans="1:15">
      <c r="A360" s="284">
        <v>2050399</v>
      </c>
      <c r="B360" s="287" t="s">
        <v>360</v>
      </c>
      <c r="C360" s="241"/>
      <c r="D360" s="292">
        <v>5</v>
      </c>
      <c r="E360" s="241"/>
      <c r="F360" s="228"/>
      <c r="G360" s="229"/>
      <c r="H360" s="230"/>
      <c r="I360" s="286">
        <f>M360+P360+Q360</f>
        <v>0</v>
      </c>
      <c r="J360" s="241"/>
      <c r="K360" s="230"/>
      <c r="M360">
        <f t="shared" si="34"/>
        <v>0</v>
      </c>
      <c r="N360" s="301"/>
      <c r="O360" s="301"/>
    </row>
    <row r="361" spans="1:15">
      <c r="A361" s="278">
        <v>20504</v>
      </c>
      <c r="B361" s="307" t="s">
        <v>361</v>
      </c>
      <c r="C361" s="314"/>
      <c r="D361" s="281"/>
      <c r="E361" s="314"/>
      <c r="F361" s="282"/>
      <c r="G361" s="280"/>
      <c r="H361" s="283"/>
      <c r="I361" s="281"/>
      <c r="J361" s="304">
        <f>I361-D361</f>
        <v>0</v>
      </c>
      <c r="K361" s="283"/>
      <c r="M361">
        <f t="shared" si="34"/>
        <v>0</v>
      </c>
      <c r="N361" s="301"/>
      <c r="O361" s="301"/>
    </row>
    <row r="362" spans="1:15">
      <c r="A362" s="284">
        <v>2050401</v>
      </c>
      <c r="B362" s="285" t="s">
        <v>362</v>
      </c>
      <c r="C362" s="289"/>
      <c r="D362" s="286">
        <v>0</v>
      </c>
      <c r="E362" s="289"/>
      <c r="F362" s="228"/>
      <c r="G362" s="229"/>
      <c r="H362" s="230"/>
      <c r="I362" s="286">
        <f>M362+P362+Q362</f>
        <v>0</v>
      </c>
      <c r="J362" s="241">
        <v>0</v>
      </c>
      <c r="K362" s="230"/>
      <c r="M362">
        <f t="shared" si="34"/>
        <v>0</v>
      </c>
      <c r="N362" s="301"/>
      <c r="O362" s="301"/>
    </row>
    <row r="363" spans="1:15">
      <c r="A363" s="284">
        <v>2050402</v>
      </c>
      <c r="B363" s="285" t="s">
        <v>363</v>
      </c>
      <c r="C363" s="241"/>
      <c r="D363" s="286">
        <v>0</v>
      </c>
      <c r="E363" s="241"/>
      <c r="F363" s="228"/>
      <c r="G363" s="241"/>
      <c r="H363" s="230"/>
      <c r="I363" s="286">
        <f>M363+P363+Q363</f>
        <v>0</v>
      </c>
      <c r="J363" s="241">
        <v>0</v>
      </c>
      <c r="K363" s="230"/>
      <c r="M363">
        <f t="shared" si="34"/>
        <v>0</v>
      </c>
      <c r="N363" s="301"/>
      <c r="O363" s="301"/>
    </row>
    <row r="364" spans="1:15">
      <c r="A364" s="284">
        <v>2050403</v>
      </c>
      <c r="B364" s="285" t="s">
        <v>364</v>
      </c>
      <c r="C364" s="241"/>
      <c r="D364" s="286">
        <v>0</v>
      </c>
      <c r="E364" s="241"/>
      <c r="F364" s="228"/>
      <c r="G364" s="241"/>
      <c r="H364" s="230"/>
      <c r="I364" s="286">
        <f>M364+P364+Q364</f>
        <v>0</v>
      </c>
      <c r="J364" s="241">
        <v>0</v>
      </c>
      <c r="K364" s="230"/>
      <c r="M364">
        <f t="shared" si="34"/>
        <v>0</v>
      </c>
      <c r="N364" s="301"/>
      <c r="O364" s="301"/>
    </row>
    <row r="365" spans="1:15">
      <c r="A365" s="284">
        <v>2050404</v>
      </c>
      <c r="B365" s="287" t="s">
        <v>365</v>
      </c>
      <c r="C365" s="241"/>
      <c r="D365" s="286">
        <v>0</v>
      </c>
      <c r="E365" s="241"/>
      <c r="F365" s="228"/>
      <c r="G365" s="241"/>
      <c r="H365" s="230"/>
      <c r="I365" s="286">
        <f>M365+P365+Q365</f>
        <v>0</v>
      </c>
      <c r="J365" s="241">
        <v>0</v>
      </c>
      <c r="K365" s="230"/>
      <c r="M365">
        <f t="shared" si="34"/>
        <v>0</v>
      </c>
      <c r="N365" s="301"/>
      <c r="O365" s="301"/>
    </row>
    <row r="366" spans="1:15">
      <c r="A366" s="284">
        <v>2050499</v>
      </c>
      <c r="B366" s="287" t="s">
        <v>366</v>
      </c>
      <c r="C366" s="241"/>
      <c r="D366" s="286">
        <v>0</v>
      </c>
      <c r="E366" s="241"/>
      <c r="F366" s="228"/>
      <c r="G366" s="241"/>
      <c r="H366" s="230"/>
      <c r="I366" s="286">
        <f>M366+P366+Q366</f>
        <v>0</v>
      </c>
      <c r="J366" s="241">
        <v>0</v>
      </c>
      <c r="K366" s="230"/>
      <c r="M366">
        <f t="shared" si="34"/>
        <v>0</v>
      </c>
      <c r="N366" s="301"/>
      <c r="O366" s="301"/>
    </row>
    <row r="367" spans="1:15">
      <c r="A367" s="278">
        <v>20505</v>
      </c>
      <c r="B367" s="295" t="s">
        <v>367</v>
      </c>
      <c r="C367" s="280"/>
      <c r="D367" s="281"/>
      <c r="E367" s="280"/>
      <c r="F367" s="282"/>
      <c r="G367" s="280"/>
      <c r="H367" s="283"/>
      <c r="I367" s="281"/>
      <c r="J367" s="304">
        <f>I367-D367</f>
        <v>0</v>
      </c>
      <c r="K367" s="283"/>
      <c r="M367">
        <f t="shared" si="34"/>
        <v>0</v>
      </c>
      <c r="N367" s="301"/>
      <c r="O367" s="301"/>
    </row>
    <row r="368" spans="1:15">
      <c r="A368" s="284">
        <v>2050501</v>
      </c>
      <c r="B368" s="285" t="s">
        <v>368</v>
      </c>
      <c r="C368" s="241"/>
      <c r="D368" s="286">
        <v>0</v>
      </c>
      <c r="E368" s="241"/>
      <c r="F368" s="228"/>
      <c r="G368" s="229"/>
      <c r="H368" s="230"/>
      <c r="I368" s="286">
        <f>M368+P368+Q368</f>
        <v>0</v>
      </c>
      <c r="J368" s="241">
        <v>0</v>
      </c>
      <c r="K368" s="230"/>
      <c r="M368">
        <f t="shared" si="34"/>
        <v>0</v>
      </c>
      <c r="N368" s="301"/>
      <c r="O368" s="301"/>
    </row>
    <row r="369" spans="1:15">
      <c r="A369" s="284">
        <v>2050502</v>
      </c>
      <c r="B369" s="285" t="s">
        <v>369</v>
      </c>
      <c r="C369" s="241"/>
      <c r="D369" s="286">
        <v>0</v>
      </c>
      <c r="E369" s="241"/>
      <c r="F369" s="228"/>
      <c r="G369" s="229"/>
      <c r="H369" s="230"/>
      <c r="I369" s="286">
        <f>M369+P369+Q369</f>
        <v>0</v>
      </c>
      <c r="J369" s="241">
        <v>0</v>
      </c>
      <c r="K369" s="230"/>
      <c r="M369">
        <f t="shared" si="34"/>
        <v>0</v>
      </c>
      <c r="N369" s="301"/>
      <c r="O369" s="301"/>
    </row>
    <row r="370" spans="1:15">
      <c r="A370" s="284">
        <v>2050599</v>
      </c>
      <c r="B370" s="285" t="s">
        <v>370</v>
      </c>
      <c r="C370" s="241"/>
      <c r="D370" s="286">
        <v>0</v>
      </c>
      <c r="E370" s="241"/>
      <c r="F370" s="228"/>
      <c r="G370" s="229"/>
      <c r="H370" s="230"/>
      <c r="I370" s="286">
        <f>M370+P370+Q370</f>
        <v>0</v>
      </c>
      <c r="J370" s="241">
        <v>0</v>
      </c>
      <c r="K370" s="230"/>
      <c r="M370">
        <f t="shared" si="34"/>
        <v>0</v>
      </c>
      <c r="N370" s="301"/>
      <c r="O370" s="301"/>
    </row>
    <row r="371" spans="1:15">
      <c r="A371" s="278">
        <v>20506</v>
      </c>
      <c r="B371" s="295" t="s">
        <v>371</v>
      </c>
      <c r="C371" s="280"/>
      <c r="D371" s="281"/>
      <c r="E371" s="280"/>
      <c r="F371" s="282"/>
      <c r="G371" s="280"/>
      <c r="H371" s="283"/>
      <c r="I371" s="281"/>
      <c r="J371" s="304">
        <f>I371-D371</f>
        <v>0</v>
      </c>
      <c r="K371" s="283"/>
      <c r="M371">
        <f t="shared" si="34"/>
        <v>0</v>
      </c>
      <c r="N371" s="301"/>
      <c r="O371" s="301"/>
    </row>
    <row r="372" spans="1:15">
      <c r="A372" s="284">
        <v>2050601</v>
      </c>
      <c r="B372" s="287" t="s">
        <v>372</v>
      </c>
      <c r="C372" s="241"/>
      <c r="D372" s="286">
        <v>0</v>
      </c>
      <c r="E372" s="241"/>
      <c r="F372" s="228"/>
      <c r="G372" s="229"/>
      <c r="H372" s="230"/>
      <c r="I372" s="286">
        <f>M372+P372+Q372</f>
        <v>0</v>
      </c>
      <c r="J372" s="241">
        <v>0</v>
      </c>
      <c r="K372" s="230">
        <v>0</v>
      </c>
      <c r="M372">
        <f t="shared" si="34"/>
        <v>0</v>
      </c>
      <c r="N372" s="301"/>
      <c r="O372" s="301"/>
    </row>
    <row r="373" spans="1:15">
      <c r="A373" s="284">
        <v>2050602</v>
      </c>
      <c r="B373" s="287" t="s">
        <v>373</v>
      </c>
      <c r="C373" s="241"/>
      <c r="D373" s="286">
        <v>0</v>
      </c>
      <c r="E373" s="241"/>
      <c r="F373" s="228"/>
      <c r="G373" s="229"/>
      <c r="H373" s="230"/>
      <c r="I373" s="286">
        <f>M373+P373+Q373</f>
        <v>0</v>
      </c>
      <c r="J373" s="241">
        <v>0</v>
      </c>
      <c r="K373" s="230">
        <v>0</v>
      </c>
      <c r="M373">
        <f t="shared" si="34"/>
        <v>0</v>
      </c>
      <c r="N373" s="301"/>
      <c r="O373" s="301"/>
    </row>
    <row r="374" spans="1:15">
      <c r="A374" s="284">
        <v>2050699</v>
      </c>
      <c r="B374" s="288" t="s">
        <v>374</v>
      </c>
      <c r="C374" s="241"/>
      <c r="D374" s="286">
        <v>0</v>
      </c>
      <c r="E374" s="241"/>
      <c r="F374" s="228"/>
      <c r="G374" s="229"/>
      <c r="H374" s="230"/>
      <c r="I374" s="286">
        <f>M374+P374+Q374</f>
        <v>0</v>
      </c>
      <c r="J374" s="241">
        <v>0</v>
      </c>
      <c r="K374" s="230">
        <v>0</v>
      </c>
      <c r="M374">
        <f t="shared" si="34"/>
        <v>0</v>
      </c>
      <c r="N374" s="301"/>
      <c r="O374" s="301"/>
    </row>
    <row r="375" spans="1:15">
      <c r="A375" s="278">
        <v>20507</v>
      </c>
      <c r="B375" s="279" t="s">
        <v>375</v>
      </c>
      <c r="C375" s="280">
        <f>SUM(C376:C378)</f>
        <v>403</v>
      </c>
      <c r="D375" s="281">
        <v>371</v>
      </c>
      <c r="E375" s="280">
        <f>SUM(E376:E378)</f>
        <v>466</v>
      </c>
      <c r="F375" s="282">
        <f>E375/D375*100</f>
        <v>125.606469002695</v>
      </c>
      <c r="G375" s="280">
        <f>E375-C375</f>
        <v>63</v>
      </c>
      <c r="H375" s="283">
        <f>(E375/C375-1)*100</f>
        <v>15.6327543424318</v>
      </c>
      <c r="I375" s="281">
        <f>SUM(I376:I378)</f>
        <v>400</v>
      </c>
      <c r="J375" s="304">
        <f>I375-D375</f>
        <v>29</v>
      </c>
      <c r="K375" s="283">
        <f>(I375/D375-1)*100</f>
        <v>7.81671159029649</v>
      </c>
      <c r="M375">
        <f t="shared" si="34"/>
        <v>0</v>
      </c>
      <c r="N375" s="301"/>
      <c r="O375" s="301"/>
    </row>
    <row r="376" spans="1:17">
      <c r="A376" s="284">
        <v>2050701</v>
      </c>
      <c r="B376" s="285" t="s">
        <v>376</v>
      </c>
      <c r="C376" s="241">
        <v>403</v>
      </c>
      <c r="D376" s="286">
        <v>371</v>
      </c>
      <c r="E376" s="241">
        <v>466</v>
      </c>
      <c r="F376" s="228"/>
      <c r="G376" s="229"/>
      <c r="H376" s="230"/>
      <c r="I376" s="286">
        <f>M376+P376+Q376</f>
        <v>400</v>
      </c>
      <c r="J376" s="241"/>
      <c r="K376" s="230"/>
      <c r="M376">
        <f t="shared" si="34"/>
        <v>336</v>
      </c>
      <c r="N376" s="301">
        <v>336</v>
      </c>
      <c r="O376" s="301"/>
      <c r="Q376">
        <v>64</v>
      </c>
    </row>
    <row r="377" spans="1:15">
      <c r="A377" s="284">
        <v>2050702</v>
      </c>
      <c r="B377" s="285" t="s">
        <v>377</v>
      </c>
      <c r="C377" s="241"/>
      <c r="D377" s="286">
        <v>0</v>
      </c>
      <c r="E377" s="241"/>
      <c r="F377" s="228"/>
      <c r="G377" s="241"/>
      <c r="H377" s="230"/>
      <c r="I377" s="286">
        <f>M377+P377+Q377</f>
        <v>0</v>
      </c>
      <c r="J377" s="241"/>
      <c r="K377" s="230"/>
      <c r="M377">
        <f t="shared" si="34"/>
        <v>0</v>
      </c>
      <c r="N377" s="301"/>
      <c r="O377" s="301"/>
    </row>
    <row r="378" spans="1:15">
      <c r="A378" s="284">
        <v>2050799</v>
      </c>
      <c r="B378" s="287" t="s">
        <v>378</v>
      </c>
      <c r="C378" s="241"/>
      <c r="D378" s="286">
        <v>0</v>
      </c>
      <c r="E378" s="241"/>
      <c r="F378" s="228"/>
      <c r="G378" s="229"/>
      <c r="H378" s="230"/>
      <c r="I378" s="286">
        <f>M378+P378+Q378</f>
        <v>0</v>
      </c>
      <c r="J378" s="241"/>
      <c r="K378" s="230"/>
      <c r="M378">
        <f t="shared" si="34"/>
        <v>0</v>
      </c>
      <c r="N378" s="301"/>
      <c r="O378" s="301"/>
    </row>
    <row r="379" spans="1:15">
      <c r="A379" s="278">
        <v>20508</v>
      </c>
      <c r="B379" s="295" t="s">
        <v>379</v>
      </c>
      <c r="C379" s="280">
        <f>SUM(C380:C384)</f>
        <v>292</v>
      </c>
      <c r="D379" s="281">
        <v>310</v>
      </c>
      <c r="E379" s="280">
        <f>SUM(E380:E384)</f>
        <v>345</v>
      </c>
      <c r="F379" s="282">
        <f>E379/D379*100</f>
        <v>111.290322580645</v>
      </c>
      <c r="G379" s="280">
        <f>E379-C379</f>
        <v>53</v>
      </c>
      <c r="H379" s="283">
        <f>(E379/C379-1)*100</f>
        <v>18.1506849315068</v>
      </c>
      <c r="I379" s="281">
        <f>SUM(I380:I384)</f>
        <v>332</v>
      </c>
      <c r="J379" s="304">
        <f>I379-D379</f>
        <v>22</v>
      </c>
      <c r="K379" s="283">
        <f>(I379/D379-1)*100</f>
        <v>7.09677419354839</v>
      </c>
      <c r="M379">
        <f t="shared" si="34"/>
        <v>0</v>
      </c>
      <c r="N379" s="301"/>
      <c r="O379" s="301"/>
    </row>
    <row r="380" spans="1:15">
      <c r="A380" s="284">
        <v>2050801</v>
      </c>
      <c r="B380" s="287" t="s">
        <v>380</v>
      </c>
      <c r="C380" s="241">
        <v>87</v>
      </c>
      <c r="D380" s="286">
        <v>102</v>
      </c>
      <c r="E380" s="241">
        <v>91</v>
      </c>
      <c r="F380" s="228"/>
      <c r="G380" s="241"/>
      <c r="H380" s="230"/>
      <c r="I380" s="286">
        <f>M380+P380+Q380</f>
        <v>110</v>
      </c>
      <c r="J380" s="241">
        <v>0</v>
      </c>
      <c r="K380" s="230">
        <v>0</v>
      </c>
      <c r="M380">
        <f t="shared" si="34"/>
        <v>110</v>
      </c>
      <c r="N380" s="301">
        <v>110</v>
      </c>
      <c r="O380" s="301"/>
    </row>
    <row r="381" spans="1:15">
      <c r="A381" s="284">
        <v>2050802</v>
      </c>
      <c r="B381" s="285" t="s">
        <v>381</v>
      </c>
      <c r="C381" s="241">
        <v>205</v>
      </c>
      <c r="D381" s="286">
        <v>208</v>
      </c>
      <c r="E381" s="241">
        <v>254</v>
      </c>
      <c r="F381" s="228"/>
      <c r="G381" s="229"/>
      <c r="H381" s="230"/>
      <c r="I381" s="286">
        <f>M381+P381+Q381</f>
        <v>222</v>
      </c>
      <c r="J381" s="241"/>
      <c r="K381" s="230"/>
      <c r="M381">
        <f t="shared" si="34"/>
        <v>222</v>
      </c>
      <c r="N381" s="301">
        <v>222</v>
      </c>
      <c r="O381" s="301"/>
    </row>
    <row r="382" spans="1:15">
      <c r="A382" s="284">
        <v>2050803</v>
      </c>
      <c r="B382" s="285" t="s">
        <v>382</v>
      </c>
      <c r="C382" s="241"/>
      <c r="D382" s="286">
        <v>0</v>
      </c>
      <c r="E382" s="241"/>
      <c r="F382" s="228"/>
      <c r="G382" s="241"/>
      <c r="H382" s="230"/>
      <c r="I382" s="286">
        <f>M382+P382+Q382</f>
        <v>0</v>
      </c>
      <c r="J382" s="241"/>
      <c r="K382" s="230"/>
      <c r="M382">
        <f t="shared" si="34"/>
        <v>0</v>
      </c>
      <c r="N382" s="301"/>
      <c r="O382" s="301"/>
    </row>
    <row r="383" spans="1:15">
      <c r="A383" s="284">
        <v>2050804</v>
      </c>
      <c r="B383" s="285" t="s">
        <v>383</v>
      </c>
      <c r="C383" s="241"/>
      <c r="D383" s="286">
        <v>0</v>
      </c>
      <c r="E383" s="241"/>
      <c r="F383" s="228"/>
      <c r="G383" s="241"/>
      <c r="H383" s="230"/>
      <c r="I383" s="286">
        <f>M383+P383+Q383</f>
        <v>0</v>
      </c>
      <c r="J383" s="241"/>
      <c r="K383" s="230"/>
      <c r="M383">
        <f t="shared" si="34"/>
        <v>0</v>
      </c>
      <c r="N383" s="301"/>
      <c r="O383" s="301"/>
    </row>
    <row r="384" spans="1:15">
      <c r="A384" s="284">
        <v>2050899</v>
      </c>
      <c r="B384" s="285" t="s">
        <v>384</v>
      </c>
      <c r="C384" s="241"/>
      <c r="D384" s="286">
        <v>0</v>
      </c>
      <c r="E384" s="241"/>
      <c r="F384" s="228"/>
      <c r="G384" s="229"/>
      <c r="H384" s="230"/>
      <c r="I384" s="286">
        <f>M384+P384+Q384</f>
        <v>0</v>
      </c>
      <c r="J384" s="241">
        <v>0</v>
      </c>
      <c r="K384" s="230">
        <v>0</v>
      </c>
      <c r="M384">
        <f t="shared" si="34"/>
        <v>0</v>
      </c>
      <c r="N384" s="301"/>
      <c r="O384" s="301"/>
    </row>
    <row r="385" spans="1:15">
      <c r="A385" s="278">
        <v>20509</v>
      </c>
      <c r="B385" s="279" t="s">
        <v>385</v>
      </c>
      <c r="C385" s="280">
        <f>SUM(C386:C391)</f>
        <v>2171</v>
      </c>
      <c r="D385" s="281">
        <v>1042</v>
      </c>
      <c r="E385" s="280">
        <f>SUM(E386:E391)</f>
        <v>552</v>
      </c>
      <c r="F385" s="282">
        <f>E385/D385*100</f>
        <v>52.9750479846449</v>
      </c>
      <c r="G385" s="280">
        <f>E385-C385</f>
        <v>-1619</v>
      </c>
      <c r="H385" s="283">
        <f>(E385/C385-1)*100</f>
        <v>-74.573929064947</v>
      </c>
      <c r="I385" s="281">
        <f>SUM(I386:I391)</f>
        <v>959</v>
      </c>
      <c r="J385" s="304">
        <f>I385-D385</f>
        <v>-83</v>
      </c>
      <c r="K385" s="283">
        <f>(I385/D385-1)*100</f>
        <v>-7.96545105566219</v>
      </c>
      <c r="M385">
        <f t="shared" si="34"/>
        <v>0</v>
      </c>
      <c r="N385" s="301"/>
      <c r="O385" s="301"/>
    </row>
    <row r="386" spans="1:15">
      <c r="A386" s="284">
        <v>2050901</v>
      </c>
      <c r="B386" s="287" t="s">
        <v>386</v>
      </c>
      <c r="C386" s="241"/>
      <c r="D386" s="286">
        <v>0</v>
      </c>
      <c r="E386" s="241"/>
      <c r="F386" s="228"/>
      <c r="G386" s="229"/>
      <c r="H386" s="230"/>
      <c r="I386" s="286">
        <f t="shared" ref="I386:I392" si="39">M386+P386+Q386</f>
        <v>0</v>
      </c>
      <c r="J386" s="241">
        <f>I386-D386</f>
        <v>0</v>
      </c>
      <c r="K386" s="230"/>
      <c r="M386">
        <f t="shared" si="34"/>
        <v>0</v>
      </c>
      <c r="N386" s="301"/>
      <c r="O386" s="301"/>
    </row>
    <row r="387" spans="1:15">
      <c r="A387" s="284">
        <v>2050902</v>
      </c>
      <c r="B387" s="287" t="s">
        <v>387</v>
      </c>
      <c r="C387" s="241"/>
      <c r="D387" s="286">
        <v>0</v>
      </c>
      <c r="E387" s="241"/>
      <c r="F387" s="228"/>
      <c r="G387" s="229"/>
      <c r="H387" s="230"/>
      <c r="I387" s="286">
        <f t="shared" si="39"/>
        <v>0</v>
      </c>
      <c r="J387" s="241"/>
      <c r="K387" s="230"/>
      <c r="M387">
        <f t="shared" si="34"/>
        <v>0</v>
      </c>
      <c r="N387" s="301"/>
      <c r="O387" s="301"/>
    </row>
    <row r="388" spans="1:15">
      <c r="A388" s="284">
        <v>2050903</v>
      </c>
      <c r="B388" s="287" t="s">
        <v>388</v>
      </c>
      <c r="C388" s="241"/>
      <c r="D388" s="286">
        <v>0</v>
      </c>
      <c r="E388" s="241"/>
      <c r="F388" s="228"/>
      <c r="G388" s="229"/>
      <c r="H388" s="230"/>
      <c r="I388" s="286">
        <f t="shared" si="39"/>
        <v>0</v>
      </c>
      <c r="J388" s="241"/>
      <c r="K388" s="230"/>
      <c r="M388">
        <f t="shared" si="34"/>
        <v>0</v>
      </c>
      <c r="N388" s="301"/>
      <c r="O388" s="301"/>
    </row>
    <row r="389" spans="1:15">
      <c r="A389" s="284">
        <v>2050904</v>
      </c>
      <c r="B389" s="288" t="s">
        <v>389</v>
      </c>
      <c r="C389" s="241"/>
      <c r="D389" s="286">
        <v>0</v>
      </c>
      <c r="E389" s="241"/>
      <c r="F389" s="228"/>
      <c r="G389" s="229"/>
      <c r="H389" s="230"/>
      <c r="I389" s="286">
        <f t="shared" si="39"/>
        <v>0</v>
      </c>
      <c r="J389" s="241"/>
      <c r="K389" s="230"/>
      <c r="M389">
        <f t="shared" ref="M389:M452" si="40">N389+O389</f>
        <v>0</v>
      </c>
      <c r="N389" s="301"/>
      <c r="O389" s="301"/>
    </row>
    <row r="390" spans="1:15">
      <c r="A390" s="284">
        <v>2050905</v>
      </c>
      <c r="B390" s="285" t="s">
        <v>390</v>
      </c>
      <c r="C390" s="241"/>
      <c r="D390" s="286">
        <v>0</v>
      </c>
      <c r="E390" s="241"/>
      <c r="F390" s="228"/>
      <c r="G390" s="229"/>
      <c r="H390" s="230"/>
      <c r="I390" s="286">
        <f t="shared" si="39"/>
        <v>0</v>
      </c>
      <c r="J390" s="241"/>
      <c r="K390" s="230"/>
      <c r="M390">
        <f t="shared" si="40"/>
        <v>0</v>
      </c>
      <c r="N390" s="301"/>
      <c r="O390" s="301"/>
    </row>
    <row r="391" spans="1:15">
      <c r="A391" s="284">
        <v>2050999</v>
      </c>
      <c r="B391" s="285" t="s">
        <v>391</v>
      </c>
      <c r="C391" s="241">
        <v>2171</v>
      </c>
      <c r="D391" s="286">
        <v>1042</v>
      </c>
      <c r="E391" s="241">
        <v>552</v>
      </c>
      <c r="F391" s="228"/>
      <c r="G391" s="229"/>
      <c r="H391" s="230"/>
      <c r="I391" s="286">
        <f t="shared" si="39"/>
        <v>959</v>
      </c>
      <c r="J391" s="241"/>
      <c r="K391" s="230"/>
      <c r="M391">
        <f t="shared" si="40"/>
        <v>959</v>
      </c>
      <c r="N391" s="301">
        <v>959</v>
      </c>
      <c r="O391" s="301"/>
    </row>
    <row r="392" spans="1:15">
      <c r="A392" s="278">
        <v>20599</v>
      </c>
      <c r="B392" s="279" t="s">
        <v>392</v>
      </c>
      <c r="C392" s="304">
        <v>3042</v>
      </c>
      <c r="D392" s="313">
        <v>1455</v>
      </c>
      <c r="E392" s="304">
        <v>793</v>
      </c>
      <c r="F392" s="282">
        <f>E392/D392*100</f>
        <v>54.5017182130584</v>
      </c>
      <c r="G392" s="280">
        <f>E392-C392</f>
        <v>-2249</v>
      </c>
      <c r="H392" s="283">
        <f>(E392/C392-1)*100</f>
        <v>-73.9316239316239</v>
      </c>
      <c r="I392" s="313">
        <f t="shared" si="39"/>
        <v>434</v>
      </c>
      <c r="J392" s="304">
        <f>I392-D392</f>
        <v>-1021</v>
      </c>
      <c r="K392" s="283">
        <f>(I392/D392-1)*100</f>
        <v>-70.1718213058419</v>
      </c>
      <c r="M392">
        <f t="shared" si="40"/>
        <v>434</v>
      </c>
      <c r="N392" s="301">
        <v>434</v>
      </c>
      <c r="O392" s="301"/>
    </row>
    <row r="393" s="208" customFormat="1" spans="1:15">
      <c r="A393" s="273">
        <v>206</v>
      </c>
      <c r="B393" s="274" t="s">
        <v>393</v>
      </c>
      <c r="C393" s="275">
        <f>C394+C399+C407+C413+C418+C423+C428+C435+C439+C440</f>
        <v>2745</v>
      </c>
      <c r="D393" s="302">
        <v>2954</v>
      </c>
      <c r="E393" s="275">
        <f>E394+E399+E407+E413+E418+E423+E428+E435+E439+E440</f>
        <v>9957</v>
      </c>
      <c r="F393" s="276">
        <f>E393/D393*100</f>
        <v>337.068381855112</v>
      </c>
      <c r="G393" s="275">
        <f>E393-C393</f>
        <v>7212</v>
      </c>
      <c r="H393" s="277">
        <f>(E393/C393-1)*100</f>
        <v>262.732240437158</v>
      </c>
      <c r="I393" s="302">
        <f>I394+I399+I407+I413+I418+I423+I428+I435+I439+I440</f>
        <v>2651</v>
      </c>
      <c r="J393" s="303">
        <f>I393-D393</f>
        <v>-303</v>
      </c>
      <c r="K393" s="277">
        <f>(I393/D393-1)*100</f>
        <v>-10.2572782667569</v>
      </c>
      <c r="M393" s="208">
        <f t="shared" si="40"/>
        <v>0</v>
      </c>
      <c r="N393" s="301"/>
      <c r="O393" s="301"/>
    </row>
    <row r="394" spans="1:15">
      <c r="A394" s="278">
        <v>20601</v>
      </c>
      <c r="B394" s="295" t="s">
        <v>394</v>
      </c>
      <c r="C394" s="280">
        <f>SUM(C395:C398)</f>
        <v>1440</v>
      </c>
      <c r="D394" s="281">
        <v>525</v>
      </c>
      <c r="E394" s="280">
        <f>SUM(E395:E398)</f>
        <v>9439</v>
      </c>
      <c r="F394" s="282">
        <f>E394/D394*100</f>
        <v>1797.90476190476</v>
      </c>
      <c r="G394" s="280">
        <f>E394-C394</f>
        <v>7999</v>
      </c>
      <c r="H394" s="283">
        <f>(E394/C394-1)*100</f>
        <v>555.486111111111</v>
      </c>
      <c r="I394" s="281">
        <f>SUM(I395:I398)</f>
        <v>549</v>
      </c>
      <c r="J394" s="304">
        <f>I394-D394</f>
        <v>24</v>
      </c>
      <c r="K394" s="283">
        <f>(I394/D394-1)*100</f>
        <v>4.57142857142858</v>
      </c>
      <c r="M394">
        <f t="shared" si="40"/>
        <v>0</v>
      </c>
      <c r="N394" s="301"/>
      <c r="O394" s="301"/>
    </row>
    <row r="395" spans="1:15">
      <c r="A395" s="284">
        <v>2060101</v>
      </c>
      <c r="B395" s="285" t="s">
        <v>157</v>
      </c>
      <c r="C395" s="241">
        <v>479</v>
      </c>
      <c r="D395" s="292">
        <v>445</v>
      </c>
      <c r="E395" s="241">
        <v>579</v>
      </c>
      <c r="F395" s="228"/>
      <c r="G395" s="229"/>
      <c r="H395" s="230"/>
      <c r="I395" s="286">
        <f>M395+P395+Q395</f>
        <v>543</v>
      </c>
      <c r="J395" s="241"/>
      <c r="K395" s="230"/>
      <c r="M395">
        <f t="shared" si="40"/>
        <v>543</v>
      </c>
      <c r="N395" s="301">
        <v>543</v>
      </c>
      <c r="O395" s="301"/>
    </row>
    <row r="396" spans="1:15">
      <c r="A396" s="284">
        <v>2060102</v>
      </c>
      <c r="B396" s="285" t="s">
        <v>158</v>
      </c>
      <c r="C396" s="241">
        <v>961</v>
      </c>
      <c r="D396" s="292">
        <v>80</v>
      </c>
      <c r="E396" s="241">
        <v>8860</v>
      </c>
      <c r="F396" s="228"/>
      <c r="G396" s="229"/>
      <c r="H396" s="230"/>
      <c r="I396" s="286">
        <f>M396+P396+Q396</f>
        <v>6</v>
      </c>
      <c r="J396" s="241"/>
      <c r="K396" s="230"/>
      <c r="M396">
        <f t="shared" si="40"/>
        <v>6</v>
      </c>
      <c r="N396" s="301">
        <v>6</v>
      </c>
      <c r="O396" s="301"/>
    </row>
    <row r="397" spans="1:15">
      <c r="A397" s="284">
        <v>2060103</v>
      </c>
      <c r="B397" s="285" t="s">
        <v>159</v>
      </c>
      <c r="C397" s="241"/>
      <c r="D397" s="292">
        <v>0</v>
      </c>
      <c r="E397" s="241"/>
      <c r="F397" s="228"/>
      <c r="G397" s="241"/>
      <c r="H397" s="230"/>
      <c r="I397" s="286">
        <f>M397+P397+Q397</f>
        <v>0</v>
      </c>
      <c r="J397" s="241"/>
      <c r="K397" s="230"/>
      <c r="M397">
        <f t="shared" si="40"/>
        <v>0</v>
      </c>
      <c r="N397" s="301"/>
      <c r="O397" s="301"/>
    </row>
    <row r="398" spans="1:15">
      <c r="A398" s="284">
        <v>2060199</v>
      </c>
      <c r="B398" s="287" t="s">
        <v>395</v>
      </c>
      <c r="C398" s="241"/>
      <c r="D398" s="292">
        <v>0</v>
      </c>
      <c r="E398" s="241"/>
      <c r="F398" s="228"/>
      <c r="G398" s="308"/>
      <c r="H398" s="230"/>
      <c r="I398" s="286">
        <f>M398+P398+Q398</f>
        <v>0</v>
      </c>
      <c r="J398" s="241"/>
      <c r="K398" s="230"/>
      <c r="M398">
        <f t="shared" si="40"/>
        <v>0</v>
      </c>
      <c r="N398" s="301"/>
      <c r="O398" s="301"/>
    </row>
    <row r="399" spans="1:15">
      <c r="A399" s="278">
        <v>20602</v>
      </c>
      <c r="B399" s="279" t="s">
        <v>396</v>
      </c>
      <c r="C399" s="280">
        <f>SUM(C400:C406)</f>
        <v>0</v>
      </c>
      <c r="D399" s="281"/>
      <c r="E399" s="280">
        <f>SUM(E400:E406)</f>
        <v>0</v>
      </c>
      <c r="F399" s="282"/>
      <c r="G399" s="280"/>
      <c r="H399" s="283"/>
      <c r="I399" s="281"/>
      <c r="J399" s="304">
        <f>I399-D399</f>
        <v>0</v>
      </c>
      <c r="K399" s="283"/>
      <c r="M399">
        <f t="shared" si="40"/>
        <v>0</v>
      </c>
      <c r="N399" s="301"/>
      <c r="O399" s="301"/>
    </row>
    <row r="400" spans="1:15">
      <c r="A400" s="284">
        <v>2060201</v>
      </c>
      <c r="B400" s="285" t="s">
        <v>397</v>
      </c>
      <c r="C400" s="241"/>
      <c r="D400" s="286">
        <v>0</v>
      </c>
      <c r="E400" s="241"/>
      <c r="F400" s="228"/>
      <c r="G400" s="241"/>
      <c r="H400" s="230"/>
      <c r="I400" s="286">
        <f>M400+P400+Q400</f>
        <v>0</v>
      </c>
      <c r="J400" s="241">
        <v>0</v>
      </c>
      <c r="K400" s="230">
        <v>0</v>
      </c>
      <c r="M400">
        <f t="shared" si="40"/>
        <v>0</v>
      </c>
      <c r="N400" s="301"/>
      <c r="O400" s="301"/>
    </row>
    <row r="401" spans="1:15">
      <c r="A401" s="284">
        <v>2060203</v>
      </c>
      <c r="B401" s="288" t="s">
        <v>398</v>
      </c>
      <c r="C401" s="241"/>
      <c r="D401" s="286">
        <v>0</v>
      </c>
      <c r="E401" s="241"/>
      <c r="F401" s="228"/>
      <c r="G401" s="241"/>
      <c r="H401" s="230"/>
      <c r="I401" s="286">
        <f t="shared" ref="I401:I406" si="41">M401+P401+Q401</f>
        <v>0</v>
      </c>
      <c r="J401" s="241">
        <v>0</v>
      </c>
      <c r="K401" s="230">
        <v>0</v>
      </c>
      <c r="M401">
        <f t="shared" si="40"/>
        <v>0</v>
      </c>
      <c r="N401" s="301"/>
      <c r="O401" s="301"/>
    </row>
    <row r="402" spans="1:15">
      <c r="A402" s="284">
        <v>2060204</v>
      </c>
      <c r="B402" s="285" t="s">
        <v>399</v>
      </c>
      <c r="C402" s="241"/>
      <c r="D402" s="286">
        <v>0</v>
      </c>
      <c r="E402" s="241"/>
      <c r="F402" s="228"/>
      <c r="G402" s="241"/>
      <c r="H402" s="230"/>
      <c r="I402" s="286">
        <f t="shared" si="41"/>
        <v>0</v>
      </c>
      <c r="J402" s="241">
        <v>0</v>
      </c>
      <c r="K402" s="230">
        <v>0</v>
      </c>
      <c r="M402">
        <f t="shared" si="40"/>
        <v>0</v>
      </c>
      <c r="N402" s="301"/>
      <c r="O402" s="301"/>
    </row>
    <row r="403" spans="1:15">
      <c r="A403" s="284">
        <v>2060205</v>
      </c>
      <c r="B403" s="285" t="s">
        <v>400</v>
      </c>
      <c r="C403" s="241"/>
      <c r="D403" s="286">
        <v>0</v>
      </c>
      <c r="E403" s="241"/>
      <c r="F403" s="228"/>
      <c r="G403" s="241"/>
      <c r="H403" s="230"/>
      <c r="I403" s="286">
        <f t="shared" si="41"/>
        <v>0</v>
      </c>
      <c r="J403" s="241">
        <v>0</v>
      </c>
      <c r="K403" s="230">
        <v>0</v>
      </c>
      <c r="M403">
        <f t="shared" si="40"/>
        <v>0</v>
      </c>
      <c r="N403" s="301"/>
      <c r="O403" s="301"/>
    </row>
    <row r="404" spans="1:15">
      <c r="A404" s="284">
        <v>2060206</v>
      </c>
      <c r="B404" s="285" t="s">
        <v>401</v>
      </c>
      <c r="C404" s="241"/>
      <c r="D404" s="286">
        <v>0</v>
      </c>
      <c r="E404" s="241"/>
      <c r="F404" s="228"/>
      <c r="G404" s="241"/>
      <c r="H404" s="230"/>
      <c r="I404" s="286">
        <f t="shared" si="41"/>
        <v>0</v>
      </c>
      <c r="J404" s="241">
        <v>0</v>
      </c>
      <c r="K404" s="230">
        <v>0</v>
      </c>
      <c r="M404">
        <f t="shared" si="40"/>
        <v>0</v>
      </c>
      <c r="N404" s="301"/>
      <c r="O404" s="301"/>
    </row>
    <row r="405" spans="1:15">
      <c r="A405" s="284">
        <v>2060207</v>
      </c>
      <c r="B405" s="287" t="s">
        <v>402</v>
      </c>
      <c r="C405" s="241"/>
      <c r="D405" s="286">
        <v>0</v>
      </c>
      <c r="E405" s="241"/>
      <c r="F405" s="228"/>
      <c r="G405" s="241"/>
      <c r="H405" s="230"/>
      <c r="I405" s="286">
        <f t="shared" si="41"/>
        <v>0</v>
      </c>
      <c r="J405" s="241">
        <v>0</v>
      </c>
      <c r="K405" s="230">
        <v>0</v>
      </c>
      <c r="M405">
        <f t="shared" si="40"/>
        <v>0</v>
      </c>
      <c r="N405" s="301"/>
      <c r="O405" s="301"/>
    </row>
    <row r="406" spans="1:15">
      <c r="A406" s="284">
        <v>2060299</v>
      </c>
      <c r="B406" s="287" t="s">
        <v>403</v>
      </c>
      <c r="C406" s="241"/>
      <c r="D406" s="286">
        <v>0</v>
      </c>
      <c r="E406" s="241"/>
      <c r="F406" s="228"/>
      <c r="G406" s="241"/>
      <c r="H406" s="230"/>
      <c r="I406" s="286">
        <f t="shared" si="41"/>
        <v>0</v>
      </c>
      <c r="J406" s="241">
        <v>0</v>
      </c>
      <c r="K406" s="230">
        <v>0</v>
      </c>
      <c r="M406">
        <f t="shared" si="40"/>
        <v>0</v>
      </c>
      <c r="N406" s="301"/>
      <c r="O406" s="301"/>
    </row>
    <row r="407" spans="1:15">
      <c r="A407" s="278">
        <v>20603</v>
      </c>
      <c r="B407" s="295" t="s">
        <v>404</v>
      </c>
      <c r="C407" s="280">
        <f>SUM(C408:C412)</f>
        <v>10</v>
      </c>
      <c r="D407" s="281">
        <v>10</v>
      </c>
      <c r="E407" s="280">
        <f>SUM(E408:E412)</f>
        <v>14</v>
      </c>
      <c r="F407" s="282"/>
      <c r="G407" s="280">
        <f>E407-C407</f>
        <v>4</v>
      </c>
      <c r="H407" s="283"/>
      <c r="I407" s="281">
        <f>SUM(I408:I412)</f>
        <v>0</v>
      </c>
      <c r="J407" s="304">
        <f>I407-D407</f>
        <v>-10</v>
      </c>
      <c r="K407" s="283"/>
      <c r="M407">
        <f t="shared" si="40"/>
        <v>0</v>
      </c>
      <c r="N407" s="301"/>
      <c r="O407" s="301"/>
    </row>
    <row r="408" spans="1:15">
      <c r="A408" s="284">
        <v>2060301</v>
      </c>
      <c r="B408" s="285" t="s">
        <v>397</v>
      </c>
      <c r="C408" s="241"/>
      <c r="D408" s="292">
        <v>0</v>
      </c>
      <c r="E408" s="241"/>
      <c r="F408" s="228"/>
      <c r="G408" s="229"/>
      <c r="H408" s="230"/>
      <c r="I408" s="286">
        <f>M408+P408+Q408</f>
        <v>0</v>
      </c>
      <c r="J408" s="241"/>
      <c r="K408" s="230"/>
      <c r="M408">
        <f t="shared" si="40"/>
        <v>0</v>
      </c>
      <c r="N408" s="301"/>
      <c r="O408" s="301"/>
    </row>
    <row r="409" spans="1:15">
      <c r="A409" s="284">
        <v>2060302</v>
      </c>
      <c r="B409" s="285" t="s">
        <v>405</v>
      </c>
      <c r="C409" s="241">
        <v>10</v>
      </c>
      <c r="D409" s="292">
        <v>10</v>
      </c>
      <c r="E409" s="241">
        <v>14</v>
      </c>
      <c r="F409" s="228"/>
      <c r="G409" s="229"/>
      <c r="H409" s="230"/>
      <c r="I409" s="286">
        <f>M409+P409+Q409</f>
        <v>0</v>
      </c>
      <c r="J409" s="241"/>
      <c r="K409" s="230"/>
      <c r="M409">
        <f t="shared" si="40"/>
        <v>0</v>
      </c>
      <c r="N409" s="301"/>
      <c r="O409" s="301"/>
    </row>
    <row r="410" spans="1:15">
      <c r="A410" s="284">
        <v>2060303</v>
      </c>
      <c r="B410" s="285" t="s">
        <v>406</v>
      </c>
      <c r="C410" s="241"/>
      <c r="D410" s="292">
        <v>0</v>
      </c>
      <c r="E410" s="241"/>
      <c r="F410" s="228"/>
      <c r="G410" s="241"/>
      <c r="H410" s="230"/>
      <c r="I410" s="286">
        <f>M410+P410+Q410</f>
        <v>0</v>
      </c>
      <c r="J410" s="241"/>
      <c r="K410" s="230"/>
      <c r="M410">
        <f t="shared" si="40"/>
        <v>0</v>
      </c>
      <c r="N410" s="301"/>
      <c r="O410" s="301"/>
    </row>
    <row r="411" spans="1:15">
      <c r="A411" s="284">
        <v>2060304</v>
      </c>
      <c r="B411" s="287" t="s">
        <v>407</v>
      </c>
      <c r="C411" s="241"/>
      <c r="D411" s="292">
        <v>0</v>
      </c>
      <c r="E411" s="241"/>
      <c r="F411" s="228"/>
      <c r="G411" s="241"/>
      <c r="H411" s="230"/>
      <c r="I411" s="286">
        <f>M411+P411+Q411</f>
        <v>0</v>
      </c>
      <c r="J411" s="241"/>
      <c r="K411" s="230"/>
      <c r="M411">
        <f t="shared" si="40"/>
        <v>0</v>
      </c>
      <c r="N411" s="301"/>
      <c r="O411" s="301"/>
    </row>
    <row r="412" spans="1:15">
      <c r="A412" s="284">
        <v>2060399</v>
      </c>
      <c r="B412" s="287" t="s">
        <v>408</v>
      </c>
      <c r="C412" s="241"/>
      <c r="D412" s="292">
        <v>0</v>
      </c>
      <c r="E412" s="241"/>
      <c r="F412" s="228"/>
      <c r="G412" s="229"/>
      <c r="H412" s="230"/>
      <c r="I412" s="286">
        <f>M412+P412+Q412</f>
        <v>0</v>
      </c>
      <c r="J412" s="241"/>
      <c r="K412" s="230"/>
      <c r="M412">
        <f t="shared" si="40"/>
        <v>0</v>
      </c>
      <c r="N412" s="301"/>
      <c r="O412" s="301"/>
    </row>
    <row r="413" spans="1:15">
      <c r="A413" s="278">
        <v>20604</v>
      </c>
      <c r="B413" s="295" t="s">
        <v>409</v>
      </c>
      <c r="C413" s="280">
        <f>SUM(C414:C417)</f>
        <v>169</v>
      </c>
      <c r="D413" s="281"/>
      <c r="E413" s="280">
        <f>SUM(E414:E417)</f>
        <v>0</v>
      </c>
      <c r="F413" s="282"/>
      <c r="G413" s="280">
        <f>E413-C413</f>
        <v>-169</v>
      </c>
      <c r="H413" s="283">
        <f>(E413/C413-1)*100</f>
        <v>-100</v>
      </c>
      <c r="I413" s="281"/>
      <c r="J413" s="304">
        <f>I413-D413</f>
        <v>0</v>
      </c>
      <c r="K413" s="283"/>
      <c r="M413">
        <f t="shared" si="40"/>
        <v>0</v>
      </c>
      <c r="N413" s="301"/>
      <c r="O413" s="301"/>
    </row>
    <row r="414" spans="1:15">
      <c r="A414" s="284">
        <v>2060401</v>
      </c>
      <c r="B414" s="288" t="s">
        <v>397</v>
      </c>
      <c r="C414" s="241"/>
      <c r="D414" s="292">
        <v>0</v>
      </c>
      <c r="E414" s="241"/>
      <c r="F414" s="228"/>
      <c r="G414" s="229"/>
      <c r="H414" s="230"/>
      <c r="I414" s="286">
        <f>M414+P414+Q414</f>
        <v>0</v>
      </c>
      <c r="J414" s="241"/>
      <c r="K414" s="230"/>
      <c r="M414">
        <f t="shared" si="40"/>
        <v>0</v>
      </c>
      <c r="N414" s="301"/>
      <c r="O414" s="301"/>
    </row>
    <row r="415" spans="1:15">
      <c r="A415" s="284">
        <v>2060404</v>
      </c>
      <c r="B415" s="285" t="s">
        <v>410</v>
      </c>
      <c r="C415" s="241"/>
      <c r="D415" s="292">
        <v>0</v>
      </c>
      <c r="E415" s="241"/>
      <c r="F415" s="228"/>
      <c r="G415" s="229"/>
      <c r="H415" s="230"/>
      <c r="I415" s="286">
        <f>M415+P415+Q415</f>
        <v>0</v>
      </c>
      <c r="J415" s="241"/>
      <c r="K415" s="230"/>
      <c r="M415">
        <f t="shared" si="40"/>
        <v>0</v>
      </c>
      <c r="N415" s="301"/>
      <c r="O415" s="301"/>
    </row>
    <row r="416" spans="1:15">
      <c r="A416" s="284">
        <v>2060405</v>
      </c>
      <c r="B416" s="285" t="s">
        <v>411</v>
      </c>
      <c r="C416" s="241"/>
      <c r="D416" s="292">
        <v>0</v>
      </c>
      <c r="E416" s="241"/>
      <c r="F416" s="228"/>
      <c r="G416" s="229"/>
      <c r="H416" s="230"/>
      <c r="I416" s="286">
        <f>M416+P416+Q416</f>
        <v>0</v>
      </c>
      <c r="J416" s="241"/>
      <c r="K416" s="230"/>
      <c r="M416">
        <f t="shared" si="40"/>
        <v>0</v>
      </c>
      <c r="N416" s="301"/>
      <c r="O416" s="301"/>
    </row>
    <row r="417" spans="1:15">
      <c r="A417" s="284">
        <v>2060499</v>
      </c>
      <c r="B417" s="287" t="s">
        <v>412</v>
      </c>
      <c r="C417" s="241">
        <v>169</v>
      </c>
      <c r="D417" s="292">
        <v>0</v>
      </c>
      <c r="E417" s="241"/>
      <c r="F417" s="228"/>
      <c r="G417" s="229"/>
      <c r="H417" s="230"/>
      <c r="I417" s="286">
        <f>M417+P417+Q417</f>
        <v>0</v>
      </c>
      <c r="J417" s="241"/>
      <c r="K417" s="230"/>
      <c r="M417">
        <f t="shared" si="40"/>
        <v>0</v>
      </c>
      <c r="N417" s="301"/>
      <c r="O417" s="301"/>
    </row>
    <row r="418" spans="1:15">
      <c r="A418" s="278">
        <v>20605</v>
      </c>
      <c r="B418" s="295" t="s">
        <v>413</v>
      </c>
      <c r="C418" s="280"/>
      <c r="D418" s="281"/>
      <c r="E418" s="280"/>
      <c r="F418" s="282" t="e">
        <f>E418/D418*100</f>
        <v>#DIV/0!</v>
      </c>
      <c r="G418" s="280">
        <f>E418-C418</f>
        <v>0</v>
      </c>
      <c r="H418" s="283" t="e">
        <f>(E418/C418-1)*100</f>
        <v>#DIV/0!</v>
      </c>
      <c r="I418" s="281"/>
      <c r="J418" s="304">
        <f>I418-D418</f>
        <v>0</v>
      </c>
      <c r="K418" s="283" t="e">
        <f>(I418/D418-1)*100</f>
        <v>#DIV/0!</v>
      </c>
      <c r="M418">
        <f t="shared" si="40"/>
        <v>0</v>
      </c>
      <c r="N418" s="301"/>
      <c r="O418" s="301"/>
    </row>
    <row r="419" spans="1:15">
      <c r="A419" s="284">
        <v>2060501</v>
      </c>
      <c r="B419" s="287" t="s">
        <v>397</v>
      </c>
      <c r="C419" s="241"/>
      <c r="D419" s="292">
        <v>0</v>
      </c>
      <c r="E419" s="241"/>
      <c r="F419" s="228"/>
      <c r="G419" s="229"/>
      <c r="H419" s="230"/>
      <c r="I419" s="286">
        <f>M419+P419+Q419</f>
        <v>0</v>
      </c>
      <c r="J419" s="241"/>
      <c r="K419" s="230"/>
      <c r="M419">
        <f t="shared" si="40"/>
        <v>0</v>
      </c>
      <c r="N419" s="301"/>
      <c r="O419" s="301"/>
    </row>
    <row r="420" spans="1:15">
      <c r="A420" s="284">
        <v>2060502</v>
      </c>
      <c r="B420" s="285" t="s">
        <v>414</v>
      </c>
      <c r="C420" s="241"/>
      <c r="D420" s="292">
        <v>0</v>
      </c>
      <c r="E420" s="241"/>
      <c r="F420" s="228"/>
      <c r="G420" s="229"/>
      <c r="H420" s="230"/>
      <c r="I420" s="286">
        <f>M420+P420+Q420</f>
        <v>0</v>
      </c>
      <c r="J420" s="241"/>
      <c r="K420" s="230"/>
      <c r="M420">
        <f t="shared" si="40"/>
        <v>0</v>
      </c>
      <c r="N420" s="301"/>
      <c r="O420" s="301"/>
    </row>
    <row r="421" spans="1:15">
      <c r="A421" s="284">
        <v>2060503</v>
      </c>
      <c r="B421" s="285" t="s">
        <v>415</v>
      </c>
      <c r="C421" s="241"/>
      <c r="D421" s="292">
        <v>0</v>
      </c>
      <c r="E421" s="241"/>
      <c r="F421" s="228"/>
      <c r="G421" s="241"/>
      <c r="H421" s="230"/>
      <c r="I421" s="286">
        <f>M421+P421+Q421</f>
        <v>0</v>
      </c>
      <c r="J421" s="241"/>
      <c r="K421" s="230"/>
      <c r="M421">
        <f t="shared" si="40"/>
        <v>0</v>
      </c>
      <c r="N421" s="301"/>
      <c r="O421" s="301"/>
    </row>
    <row r="422" spans="1:15">
      <c r="A422" s="284">
        <v>2060599</v>
      </c>
      <c r="B422" s="285" t="s">
        <v>416</v>
      </c>
      <c r="C422" s="241"/>
      <c r="D422" s="292">
        <v>0</v>
      </c>
      <c r="E422" s="241"/>
      <c r="F422" s="228"/>
      <c r="G422" s="241"/>
      <c r="H422" s="230"/>
      <c r="I422" s="286">
        <f>M422+P422+Q422</f>
        <v>0</v>
      </c>
      <c r="J422" s="241">
        <v>0</v>
      </c>
      <c r="K422" s="230">
        <v>0</v>
      </c>
      <c r="M422">
        <f t="shared" si="40"/>
        <v>0</v>
      </c>
      <c r="N422" s="301"/>
      <c r="O422" s="301"/>
    </row>
    <row r="423" spans="1:15">
      <c r="A423" s="278">
        <v>20606</v>
      </c>
      <c r="B423" s="295" t="s">
        <v>417</v>
      </c>
      <c r="C423" s="280"/>
      <c r="D423" s="281"/>
      <c r="E423" s="280"/>
      <c r="F423" s="282"/>
      <c r="G423" s="280"/>
      <c r="H423" s="283"/>
      <c r="I423" s="281"/>
      <c r="J423" s="304">
        <f>I423-D423</f>
        <v>0</v>
      </c>
      <c r="K423" s="283"/>
      <c r="M423">
        <f t="shared" si="40"/>
        <v>0</v>
      </c>
      <c r="N423" s="301"/>
      <c r="O423" s="301"/>
    </row>
    <row r="424" spans="1:15">
      <c r="A424" s="284">
        <v>2060601</v>
      </c>
      <c r="B424" s="287" t="s">
        <v>418</v>
      </c>
      <c r="C424" s="241"/>
      <c r="D424" s="292">
        <v>0</v>
      </c>
      <c r="E424" s="241"/>
      <c r="F424" s="228"/>
      <c r="G424" s="229"/>
      <c r="H424" s="230"/>
      <c r="I424" s="286">
        <f>M424+P424+Q424</f>
        <v>0</v>
      </c>
      <c r="J424" s="241"/>
      <c r="K424" s="230"/>
      <c r="M424">
        <f t="shared" si="40"/>
        <v>0</v>
      </c>
      <c r="N424" s="301"/>
      <c r="O424" s="301"/>
    </row>
    <row r="425" spans="1:15">
      <c r="A425" s="284">
        <v>2060602</v>
      </c>
      <c r="B425" s="287" t="s">
        <v>419</v>
      </c>
      <c r="C425" s="241"/>
      <c r="D425" s="292">
        <v>0</v>
      </c>
      <c r="E425" s="241"/>
      <c r="F425" s="228"/>
      <c r="G425" s="229"/>
      <c r="H425" s="230"/>
      <c r="I425" s="286">
        <f>M425+P425+Q425</f>
        <v>0</v>
      </c>
      <c r="J425" s="241"/>
      <c r="K425" s="230"/>
      <c r="M425">
        <f t="shared" si="40"/>
        <v>0</v>
      </c>
      <c r="N425" s="301"/>
      <c r="O425" s="301"/>
    </row>
    <row r="426" spans="1:15">
      <c r="A426" s="284">
        <v>2060603</v>
      </c>
      <c r="B426" s="288" t="s">
        <v>420</v>
      </c>
      <c r="C426" s="241"/>
      <c r="D426" s="292">
        <v>0</v>
      </c>
      <c r="E426" s="241"/>
      <c r="F426" s="228"/>
      <c r="G426" s="241"/>
      <c r="H426" s="230"/>
      <c r="I426" s="286">
        <f>M426+P426+Q426</f>
        <v>0</v>
      </c>
      <c r="J426" s="241"/>
      <c r="K426" s="230"/>
      <c r="M426">
        <f t="shared" si="40"/>
        <v>0</v>
      </c>
      <c r="N426" s="301"/>
      <c r="O426" s="301"/>
    </row>
    <row r="427" spans="1:15">
      <c r="A427" s="284">
        <v>2060699</v>
      </c>
      <c r="B427" s="285" t="s">
        <v>421</v>
      </c>
      <c r="C427" s="241"/>
      <c r="D427" s="292">
        <v>0</v>
      </c>
      <c r="E427" s="241"/>
      <c r="F427" s="228"/>
      <c r="G427" s="229"/>
      <c r="H427" s="230"/>
      <c r="I427" s="286">
        <f>M427+P427+Q427</f>
        <v>0</v>
      </c>
      <c r="J427" s="241"/>
      <c r="K427" s="230"/>
      <c r="M427">
        <f t="shared" si="40"/>
        <v>0</v>
      </c>
      <c r="N427" s="301"/>
      <c r="O427" s="301"/>
    </row>
    <row r="428" spans="1:15">
      <c r="A428" s="278">
        <v>20607</v>
      </c>
      <c r="B428" s="279" t="s">
        <v>422</v>
      </c>
      <c r="C428" s="280">
        <f>SUM(C429:C434)</f>
        <v>9</v>
      </c>
      <c r="D428" s="281">
        <v>9</v>
      </c>
      <c r="E428" s="280">
        <f>SUM(E429:E434)</f>
        <v>8</v>
      </c>
      <c r="F428" s="282"/>
      <c r="G428" s="280">
        <f>E428-C428</f>
        <v>-1</v>
      </c>
      <c r="H428" s="283">
        <f>(E428/C428-1)*100</f>
        <v>-11.1111111111111</v>
      </c>
      <c r="I428" s="281">
        <f>SUM(I429:I434)</f>
        <v>2</v>
      </c>
      <c r="J428" s="304">
        <f>I428-D428</f>
        <v>-7</v>
      </c>
      <c r="K428" s="283"/>
      <c r="M428">
        <f t="shared" si="40"/>
        <v>0</v>
      </c>
      <c r="N428" s="301"/>
      <c r="O428" s="301"/>
    </row>
    <row r="429" spans="1:15">
      <c r="A429" s="284">
        <v>2060701</v>
      </c>
      <c r="B429" s="285" t="s">
        <v>397</v>
      </c>
      <c r="C429" s="241"/>
      <c r="D429" s="292">
        <v>0</v>
      </c>
      <c r="E429" s="241"/>
      <c r="F429" s="228"/>
      <c r="G429" s="241"/>
      <c r="H429" s="230"/>
      <c r="I429" s="286">
        <f t="shared" ref="I429:I434" si="42">M429+P429+Q429</f>
        <v>0</v>
      </c>
      <c r="J429" s="241"/>
      <c r="K429" s="230"/>
      <c r="M429">
        <f t="shared" si="40"/>
        <v>0</v>
      </c>
      <c r="N429" s="301"/>
      <c r="O429" s="301"/>
    </row>
    <row r="430" spans="1:15">
      <c r="A430" s="284">
        <v>2060702</v>
      </c>
      <c r="B430" s="287" t="s">
        <v>423</v>
      </c>
      <c r="C430" s="241">
        <v>2</v>
      </c>
      <c r="D430" s="292">
        <v>3</v>
      </c>
      <c r="E430" s="241">
        <v>3</v>
      </c>
      <c r="F430" s="228"/>
      <c r="G430" s="229"/>
      <c r="H430" s="230"/>
      <c r="I430" s="286">
        <f t="shared" si="42"/>
        <v>0</v>
      </c>
      <c r="J430" s="241"/>
      <c r="K430" s="230"/>
      <c r="M430">
        <f t="shared" si="40"/>
        <v>0</v>
      </c>
      <c r="N430" s="301"/>
      <c r="O430" s="301"/>
    </row>
    <row r="431" spans="1:15">
      <c r="A431" s="284">
        <v>2060703</v>
      </c>
      <c r="B431" s="287" t="s">
        <v>424</v>
      </c>
      <c r="C431" s="241">
        <v>1</v>
      </c>
      <c r="D431" s="292">
        <v>1</v>
      </c>
      <c r="E431" s="241"/>
      <c r="F431" s="228"/>
      <c r="G431" s="229"/>
      <c r="H431" s="230"/>
      <c r="I431" s="286">
        <f t="shared" si="42"/>
        <v>0</v>
      </c>
      <c r="J431" s="241"/>
      <c r="K431" s="230"/>
      <c r="M431">
        <f t="shared" si="40"/>
        <v>0</v>
      </c>
      <c r="N431" s="301"/>
      <c r="O431" s="301"/>
    </row>
    <row r="432" spans="1:15">
      <c r="A432" s="284">
        <v>2060704</v>
      </c>
      <c r="B432" s="287" t="s">
        <v>425</v>
      </c>
      <c r="C432" s="241"/>
      <c r="D432" s="292">
        <v>0</v>
      </c>
      <c r="E432" s="241"/>
      <c r="F432" s="228"/>
      <c r="G432" s="229"/>
      <c r="H432" s="230"/>
      <c r="I432" s="286">
        <f t="shared" si="42"/>
        <v>0</v>
      </c>
      <c r="J432" s="241"/>
      <c r="K432" s="230"/>
      <c r="M432">
        <f t="shared" si="40"/>
        <v>0</v>
      </c>
      <c r="N432" s="301"/>
      <c r="O432" s="301"/>
    </row>
    <row r="433" spans="1:15">
      <c r="A433" s="284">
        <v>2060705</v>
      </c>
      <c r="B433" s="285" t="s">
        <v>426</v>
      </c>
      <c r="C433" s="241"/>
      <c r="D433" s="292">
        <v>0</v>
      </c>
      <c r="E433" s="241"/>
      <c r="F433" s="228"/>
      <c r="G433" s="229"/>
      <c r="H433" s="230"/>
      <c r="I433" s="286">
        <f t="shared" si="42"/>
        <v>0</v>
      </c>
      <c r="J433" s="241"/>
      <c r="K433" s="230"/>
      <c r="M433">
        <f t="shared" si="40"/>
        <v>0</v>
      </c>
      <c r="N433" s="301"/>
      <c r="O433" s="301"/>
    </row>
    <row r="434" spans="1:15">
      <c r="A434" s="284">
        <v>2060799</v>
      </c>
      <c r="B434" s="285" t="s">
        <v>427</v>
      </c>
      <c r="C434" s="241">
        <v>6</v>
      </c>
      <c r="D434" s="292">
        <v>5</v>
      </c>
      <c r="E434" s="241">
        <v>5</v>
      </c>
      <c r="F434" s="228"/>
      <c r="G434" s="229"/>
      <c r="H434" s="230"/>
      <c r="I434" s="286">
        <f t="shared" si="42"/>
        <v>2</v>
      </c>
      <c r="J434" s="241"/>
      <c r="K434" s="230"/>
      <c r="M434">
        <f t="shared" si="40"/>
        <v>2</v>
      </c>
      <c r="N434" s="301">
        <v>2</v>
      </c>
      <c r="O434" s="301"/>
    </row>
    <row r="435" spans="1:15">
      <c r="A435" s="278">
        <v>20608</v>
      </c>
      <c r="B435" s="279" t="s">
        <v>428</v>
      </c>
      <c r="C435" s="280"/>
      <c r="D435" s="281"/>
      <c r="E435" s="280"/>
      <c r="F435" s="282"/>
      <c r="G435" s="280"/>
      <c r="H435" s="283"/>
      <c r="I435" s="281"/>
      <c r="J435" s="304">
        <f>I435-D435</f>
        <v>0</v>
      </c>
      <c r="K435" s="283"/>
      <c r="M435">
        <f t="shared" si="40"/>
        <v>0</v>
      </c>
      <c r="N435" s="301"/>
      <c r="O435" s="301"/>
    </row>
    <row r="436" spans="1:15">
      <c r="A436" s="284">
        <v>2060801</v>
      </c>
      <c r="B436" s="287" t="s">
        <v>429</v>
      </c>
      <c r="C436" s="241"/>
      <c r="D436" s="286">
        <v>0</v>
      </c>
      <c r="E436" s="241"/>
      <c r="F436" s="228"/>
      <c r="G436" s="241"/>
      <c r="H436" s="230"/>
      <c r="I436" s="286">
        <f>M436+P436+Q436</f>
        <v>0</v>
      </c>
      <c r="J436" s="241">
        <v>0</v>
      </c>
      <c r="K436" s="230">
        <v>0</v>
      </c>
      <c r="M436">
        <f t="shared" si="40"/>
        <v>0</v>
      </c>
      <c r="N436" s="301"/>
      <c r="O436" s="301"/>
    </row>
    <row r="437" spans="1:15">
      <c r="A437" s="284">
        <v>2060802</v>
      </c>
      <c r="B437" s="287" t="s">
        <v>430</v>
      </c>
      <c r="C437" s="241"/>
      <c r="D437" s="286">
        <v>0</v>
      </c>
      <c r="E437" s="241"/>
      <c r="F437" s="228"/>
      <c r="G437" s="241"/>
      <c r="H437" s="230"/>
      <c r="I437" s="286">
        <f>M437+P437+Q437</f>
        <v>0</v>
      </c>
      <c r="J437" s="241">
        <v>0</v>
      </c>
      <c r="K437" s="230">
        <v>0</v>
      </c>
      <c r="M437">
        <f t="shared" si="40"/>
        <v>0</v>
      </c>
      <c r="N437" s="301"/>
      <c r="O437" s="301"/>
    </row>
    <row r="438" spans="1:15">
      <c r="A438" s="284">
        <v>2060899</v>
      </c>
      <c r="B438" s="287" t="s">
        <v>431</v>
      </c>
      <c r="C438" s="241"/>
      <c r="D438" s="286">
        <v>0</v>
      </c>
      <c r="E438" s="241"/>
      <c r="F438" s="228"/>
      <c r="G438" s="241"/>
      <c r="H438" s="230"/>
      <c r="I438" s="286">
        <f>M438+P438+Q438</f>
        <v>0</v>
      </c>
      <c r="J438" s="241">
        <v>0</v>
      </c>
      <c r="K438" s="230">
        <v>0</v>
      </c>
      <c r="M438">
        <f t="shared" si="40"/>
        <v>0</v>
      </c>
      <c r="N438" s="301"/>
      <c r="O438" s="301"/>
    </row>
    <row r="439" spans="1:15">
      <c r="A439" s="278">
        <v>20609</v>
      </c>
      <c r="B439" s="307" t="s">
        <v>432</v>
      </c>
      <c r="C439" s="304"/>
      <c r="D439" s="313"/>
      <c r="E439" s="304"/>
      <c r="F439" s="282"/>
      <c r="G439" s="280"/>
      <c r="H439" s="283"/>
      <c r="I439" s="313"/>
      <c r="J439" s="304">
        <f>I439-D439</f>
        <v>0</v>
      </c>
      <c r="K439" s="283"/>
      <c r="M439">
        <f t="shared" si="40"/>
        <v>0</v>
      </c>
      <c r="N439" s="301"/>
      <c r="O439" s="301"/>
    </row>
    <row r="440" spans="1:15">
      <c r="A440" s="278">
        <v>20699</v>
      </c>
      <c r="B440" s="279" t="s">
        <v>433</v>
      </c>
      <c r="C440" s="280">
        <f>SUM(C441:C444)</f>
        <v>1117</v>
      </c>
      <c r="D440" s="281">
        <v>2410</v>
      </c>
      <c r="E440" s="280">
        <f>SUM(E441:E444)</f>
        <v>496</v>
      </c>
      <c r="F440" s="282">
        <f>E440/D440*100</f>
        <v>20.5809128630705</v>
      </c>
      <c r="G440" s="280">
        <f>E440-C440</f>
        <v>-621</v>
      </c>
      <c r="H440" s="283">
        <f>(E440/C440-1)*100</f>
        <v>-55.5953446732319</v>
      </c>
      <c r="I440" s="281">
        <f>SUM(I441:I444)</f>
        <v>2100</v>
      </c>
      <c r="J440" s="304">
        <f>I440-D440</f>
        <v>-310</v>
      </c>
      <c r="K440" s="283">
        <f>(I440/D440-1)*100</f>
        <v>-12.8630705394191</v>
      </c>
      <c r="M440">
        <f t="shared" si="40"/>
        <v>0</v>
      </c>
      <c r="N440" s="301"/>
      <c r="O440" s="301"/>
    </row>
    <row r="441" spans="1:15">
      <c r="A441" s="284">
        <v>2069901</v>
      </c>
      <c r="B441" s="285" t="s">
        <v>434</v>
      </c>
      <c r="C441" s="289"/>
      <c r="D441" s="292">
        <v>0</v>
      </c>
      <c r="E441" s="289"/>
      <c r="F441" s="228"/>
      <c r="G441" s="229"/>
      <c r="H441" s="230"/>
      <c r="I441" s="286">
        <f>M441+P441+Q441</f>
        <v>0</v>
      </c>
      <c r="J441" s="241"/>
      <c r="K441" s="230"/>
      <c r="M441">
        <f t="shared" si="40"/>
        <v>0</v>
      </c>
      <c r="N441" s="301"/>
      <c r="O441" s="301"/>
    </row>
    <row r="442" spans="1:15">
      <c r="A442" s="284">
        <v>2069902</v>
      </c>
      <c r="B442" s="287" t="s">
        <v>435</v>
      </c>
      <c r="C442" s="241"/>
      <c r="D442" s="292">
        <v>0</v>
      </c>
      <c r="E442" s="241"/>
      <c r="F442" s="228"/>
      <c r="G442" s="229"/>
      <c r="H442" s="230"/>
      <c r="I442" s="286">
        <f>M442+P442+Q442</f>
        <v>0</v>
      </c>
      <c r="J442" s="241"/>
      <c r="K442" s="230"/>
      <c r="M442">
        <f t="shared" si="40"/>
        <v>0</v>
      </c>
      <c r="N442" s="301"/>
      <c r="O442" s="301"/>
    </row>
    <row r="443" spans="1:15">
      <c r="A443" s="284">
        <v>2069903</v>
      </c>
      <c r="B443" s="287" t="s">
        <v>436</v>
      </c>
      <c r="C443" s="241"/>
      <c r="D443" s="292">
        <v>0</v>
      </c>
      <c r="E443" s="241"/>
      <c r="F443" s="228"/>
      <c r="G443" s="229"/>
      <c r="H443" s="230"/>
      <c r="I443" s="286">
        <f>M443+P443+Q443</f>
        <v>0</v>
      </c>
      <c r="J443" s="241"/>
      <c r="K443" s="230"/>
      <c r="M443">
        <f t="shared" si="40"/>
        <v>0</v>
      </c>
      <c r="N443" s="301"/>
      <c r="O443" s="301"/>
    </row>
    <row r="444" spans="1:15">
      <c r="A444" s="284">
        <v>2069999</v>
      </c>
      <c r="B444" s="287" t="s">
        <v>437</v>
      </c>
      <c r="C444" s="241">
        <v>1117</v>
      </c>
      <c r="D444" s="292">
        <v>2410</v>
      </c>
      <c r="E444" s="241">
        <v>496</v>
      </c>
      <c r="F444" s="228"/>
      <c r="G444" s="229"/>
      <c r="H444" s="230"/>
      <c r="I444" s="286">
        <f>M444+P444+Q444</f>
        <v>2100</v>
      </c>
      <c r="J444" s="241"/>
      <c r="K444" s="230"/>
      <c r="M444">
        <f t="shared" si="40"/>
        <v>2100</v>
      </c>
      <c r="N444" s="301"/>
      <c r="O444" s="301">
        <v>2100</v>
      </c>
    </row>
    <row r="445" s="208" customFormat="1" spans="1:15">
      <c r="A445" s="273">
        <v>207</v>
      </c>
      <c r="B445" s="274" t="s">
        <v>438</v>
      </c>
      <c r="C445" s="275">
        <f>C446+C462+C470+C481+C490+C498</f>
        <v>1855</v>
      </c>
      <c r="D445" s="302">
        <v>2827</v>
      </c>
      <c r="E445" s="275">
        <f>E446+E462+E470+E481+E490+E498</f>
        <v>3340</v>
      </c>
      <c r="F445" s="276">
        <f>E445/D445*100</f>
        <v>118.146444994694</v>
      </c>
      <c r="G445" s="275">
        <f>E445-C445</f>
        <v>1485</v>
      </c>
      <c r="H445" s="277">
        <f>(E445/C445-1)*100</f>
        <v>80.0539083557952</v>
      </c>
      <c r="I445" s="302">
        <f>I446+I462+I470+I481+I490+I498</f>
        <v>2666</v>
      </c>
      <c r="J445" s="303">
        <f>I445-D445</f>
        <v>-161</v>
      </c>
      <c r="K445" s="277">
        <f>(I445/D445-1)*100</f>
        <v>-5.69508312698974</v>
      </c>
      <c r="M445" s="208">
        <f t="shared" si="40"/>
        <v>0</v>
      </c>
      <c r="N445" s="301"/>
      <c r="O445" s="301"/>
    </row>
    <row r="446" spans="1:15">
      <c r="A446" s="278">
        <v>20701</v>
      </c>
      <c r="B446" s="307" t="s">
        <v>439</v>
      </c>
      <c r="C446" s="280">
        <f>SUM(C447:C461)</f>
        <v>1095</v>
      </c>
      <c r="D446" s="281">
        <v>1304</v>
      </c>
      <c r="E446" s="280">
        <f>SUM(E447:E461)</f>
        <v>2154</v>
      </c>
      <c r="F446" s="282">
        <f>E446/D446*100</f>
        <v>165.184049079755</v>
      </c>
      <c r="G446" s="280">
        <f>E446-C446</f>
        <v>1059</v>
      </c>
      <c r="H446" s="283">
        <f>(E446/C446-1)*100</f>
        <v>96.7123287671233</v>
      </c>
      <c r="I446" s="281">
        <f>SUM(I447:I461)</f>
        <v>1058</v>
      </c>
      <c r="J446" s="304">
        <f>I446-D446</f>
        <v>-246</v>
      </c>
      <c r="K446" s="283">
        <f>(I446/D446-1)*100</f>
        <v>-18.8650306748466</v>
      </c>
      <c r="M446">
        <f t="shared" si="40"/>
        <v>0</v>
      </c>
      <c r="N446" s="301"/>
      <c r="O446" s="301"/>
    </row>
    <row r="447" spans="1:15">
      <c r="A447" s="284">
        <v>2070101</v>
      </c>
      <c r="B447" s="169" t="s">
        <v>157</v>
      </c>
      <c r="C447" s="241">
        <v>456</v>
      </c>
      <c r="D447" s="292">
        <v>334</v>
      </c>
      <c r="E447" s="241">
        <v>386</v>
      </c>
      <c r="F447" s="228"/>
      <c r="G447" s="229"/>
      <c r="H447" s="230"/>
      <c r="I447" s="286">
        <f t="shared" ref="I447:I461" si="43">M447+P447+Q447</f>
        <v>365</v>
      </c>
      <c r="J447" s="241"/>
      <c r="K447" s="230"/>
      <c r="M447">
        <f t="shared" si="40"/>
        <v>365</v>
      </c>
      <c r="N447" s="301">
        <v>365</v>
      </c>
      <c r="O447" s="301"/>
    </row>
    <row r="448" spans="1:17">
      <c r="A448" s="284">
        <v>2070102</v>
      </c>
      <c r="B448" s="169" t="s">
        <v>158</v>
      </c>
      <c r="C448" s="241">
        <v>136</v>
      </c>
      <c r="D448" s="292">
        <v>108</v>
      </c>
      <c r="E448" s="241">
        <v>989</v>
      </c>
      <c r="F448" s="228"/>
      <c r="G448" s="229"/>
      <c r="H448" s="230"/>
      <c r="I448" s="286">
        <f t="shared" si="43"/>
        <v>133</v>
      </c>
      <c r="J448" s="241"/>
      <c r="K448" s="230"/>
      <c r="M448">
        <f t="shared" si="40"/>
        <v>16</v>
      </c>
      <c r="N448" s="301">
        <v>16</v>
      </c>
      <c r="O448" s="301"/>
      <c r="Q448">
        <v>117</v>
      </c>
    </row>
    <row r="449" spans="1:15">
      <c r="A449" s="284">
        <v>2070103</v>
      </c>
      <c r="B449" s="169" t="s">
        <v>159</v>
      </c>
      <c r="C449" s="241">
        <v>0</v>
      </c>
      <c r="D449" s="292">
        <v>0</v>
      </c>
      <c r="E449" s="241">
        <v>0</v>
      </c>
      <c r="F449" s="228"/>
      <c r="G449" s="241"/>
      <c r="H449" s="230"/>
      <c r="I449" s="286">
        <f t="shared" si="43"/>
        <v>0</v>
      </c>
      <c r="J449" s="241"/>
      <c r="K449" s="230"/>
      <c r="M449">
        <f t="shared" si="40"/>
        <v>0</v>
      </c>
      <c r="N449" s="301"/>
      <c r="O449" s="301"/>
    </row>
    <row r="450" spans="1:15">
      <c r="A450" s="284">
        <v>2070104</v>
      </c>
      <c r="B450" s="169" t="s">
        <v>440</v>
      </c>
      <c r="C450" s="241">
        <v>100</v>
      </c>
      <c r="D450" s="292">
        <v>104</v>
      </c>
      <c r="E450" s="241">
        <v>111</v>
      </c>
      <c r="F450" s="228"/>
      <c r="G450" s="229"/>
      <c r="H450" s="230"/>
      <c r="I450" s="286">
        <f t="shared" si="43"/>
        <v>136</v>
      </c>
      <c r="J450" s="241"/>
      <c r="K450" s="230"/>
      <c r="M450">
        <f t="shared" si="40"/>
        <v>136</v>
      </c>
      <c r="N450" s="301">
        <v>136</v>
      </c>
      <c r="O450" s="301"/>
    </row>
    <row r="451" spans="1:15">
      <c r="A451" s="284">
        <v>2070105</v>
      </c>
      <c r="B451" s="169" t="s">
        <v>441</v>
      </c>
      <c r="C451" s="241">
        <v>10</v>
      </c>
      <c r="D451" s="292">
        <v>0</v>
      </c>
      <c r="E451" s="241">
        <v>0</v>
      </c>
      <c r="F451" s="228"/>
      <c r="G451" s="241"/>
      <c r="H451" s="230"/>
      <c r="I451" s="286">
        <f t="shared" si="43"/>
        <v>0</v>
      </c>
      <c r="J451" s="241"/>
      <c r="K451" s="230"/>
      <c r="M451">
        <f t="shared" si="40"/>
        <v>0</v>
      </c>
      <c r="N451" s="301"/>
      <c r="O451" s="301"/>
    </row>
    <row r="452" spans="1:15">
      <c r="A452" s="284">
        <v>2070106</v>
      </c>
      <c r="B452" s="169" t="s">
        <v>442</v>
      </c>
      <c r="C452" s="241">
        <v>0</v>
      </c>
      <c r="D452" s="292">
        <v>0</v>
      </c>
      <c r="E452" s="241">
        <v>0</v>
      </c>
      <c r="F452" s="228"/>
      <c r="G452" s="241"/>
      <c r="H452" s="230"/>
      <c r="I452" s="286">
        <f t="shared" si="43"/>
        <v>0</v>
      </c>
      <c r="J452" s="241"/>
      <c r="K452" s="230"/>
      <c r="M452">
        <f t="shared" si="40"/>
        <v>0</v>
      </c>
      <c r="N452" s="301"/>
      <c r="O452" s="301"/>
    </row>
    <row r="453" spans="1:15">
      <c r="A453" s="284">
        <v>2070107</v>
      </c>
      <c r="B453" s="169" t="s">
        <v>443</v>
      </c>
      <c r="C453" s="241">
        <v>0</v>
      </c>
      <c r="D453" s="292">
        <v>0</v>
      </c>
      <c r="E453" s="241">
        <v>0</v>
      </c>
      <c r="F453" s="228"/>
      <c r="G453" s="229"/>
      <c r="H453" s="230"/>
      <c r="I453" s="286">
        <f t="shared" si="43"/>
        <v>0</v>
      </c>
      <c r="J453" s="241"/>
      <c r="K453" s="230"/>
      <c r="M453">
        <f t="shared" ref="M453:M516" si="44">N453+O453</f>
        <v>0</v>
      </c>
      <c r="N453" s="301"/>
      <c r="O453" s="301"/>
    </row>
    <row r="454" spans="1:15">
      <c r="A454" s="284">
        <v>2070108</v>
      </c>
      <c r="B454" s="169" t="s">
        <v>444</v>
      </c>
      <c r="C454" s="241">
        <v>0</v>
      </c>
      <c r="D454" s="292">
        <v>0</v>
      </c>
      <c r="E454" s="241">
        <v>0</v>
      </c>
      <c r="F454" s="228"/>
      <c r="G454" s="229"/>
      <c r="H454" s="230"/>
      <c r="I454" s="286">
        <f t="shared" si="43"/>
        <v>0</v>
      </c>
      <c r="J454" s="241"/>
      <c r="K454" s="230"/>
      <c r="M454">
        <f t="shared" si="44"/>
        <v>0</v>
      </c>
      <c r="N454" s="301"/>
      <c r="O454" s="301"/>
    </row>
    <row r="455" spans="1:15">
      <c r="A455" s="284">
        <v>2070109</v>
      </c>
      <c r="B455" s="169" t="s">
        <v>445</v>
      </c>
      <c r="C455" s="241">
        <v>242</v>
      </c>
      <c r="D455" s="292">
        <v>324</v>
      </c>
      <c r="E455" s="241">
        <v>385</v>
      </c>
      <c r="F455" s="228"/>
      <c r="G455" s="229"/>
      <c r="H455" s="230"/>
      <c r="I455" s="286">
        <f t="shared" si="43"/>
        <v>295</v>
      </c>
      <c r="J455" s="241"/>
      <c r="K455" s="230"/>
      <c r="M455">
        <f t="shared" si="44"/>
        <v>295</v>
      </c>
      <c r="N455" s="301">
        <v>295</v>
      </c>
      <c r="O455" s="301"/>
    </row>
    <row r="456" spans="1:15">
      <c r="A456" s="284">
        <v>2070110</v>
      </c>
      <c r="B456" s="169" t="s">
        <v>446</v>
      </c>
      <c r="C456" s="241">
        <v>0</v>
      </c>
      <c r="D456" s="292">
        <v>0</v>
      </c>
      <c r="E456" s="241">
        <v>0</v>
      </c>
      <c r="F456" s="228"/>
      <c r="G456" s="241"/>
      <c r="H456" s="230"/>
      <c r="I456" s="286">
        <f t="shared" si="43"/>
        <v>0</v>
      </c>
      <c r="J456" s="241"/>
      <c r="K456" s="230"/>
      <c r="M456">
        <f t="shared" si="44"/>
        <v>0</v>
      </c>
      <c r="N456" s="301"/>
      <c r="O456" s="301"/>
    </row>
    <row r="457" spans="1:15">
      <c r="A457" s="284">
        <v>2070111</v>
      </c>
      <c r="B457" s="169" t="s">
        <v>447</v>
      </c>
      <c r="C457" s="241">
        <v>0</v>
      </c>
      <c r="D457" s="292">
        <v>0</v>
      </c>
      <c r="E457" s="241">
        <v>0</v>
      </c>
      <c r="F457" s="228"/>
      <c r="G457" s="229"/>
      <c r="H457" s="230"/>
      <c r="I457" s="286">
        <f t="shared" si="43"/>
        <v>0</v>
      </c>
      <c r="J457" s="241"/>
      <c r="K457" s="230"/>
      <c r="M457">
        <f t="shared" si="44"/>
        <v>0</v>
      </c>
      <c r="N457" s="301"/>
      <c r="O457" s="301"/>
    </row>
    <row r="458" spans="1:15">
      <c r="A458" s="284">
        <v>2070112</v>
      </c>
      <c r="B458" s="169" t="s">
        <v>448</v>
      </c>
      <c r="C458" s="241">
        <v>0</v>
      </c>
      <c r="D458" s="292">
        <v>0</v>
      </c>
      <c r="E458" s="241">
        <v>0</v>
      </c>
      <c r="F458" s="228"/>
      <c r="G458" s="229"/>
      <c r="H458" s="230"/>
      <c r="I458" s="286">
        <f t="shared" si="43"/>
        <v>0</v>
      </c>
      <c r="J458" s="241"/>
      <c r="K458" s="230"/>
      <c r="M458">
        <f t="shared" si="44"/>
        <v>0</v>
      </c>
      <c r="N458" s="301"/>
      <c r="O458" s="301"/>
    </row>
    <row r="459" spans="1:15">
      <c r="A459" s="284">
        <v>2070113</v>
      </c>
      <c r="B459" s="169" t="s">
        <v>449</v>
      </c>
      <c r="C459" s="241">
        <v>13</v>
      </c>
      <c r="D459" s="292">
        <v>0</v>
      </c>
      <c r="E459" s="241">
        <v>0</v>
      </c>
      <c r="F459" s="228"/>
      <c r="G459" s="229"/>
      <c r="H459" s="230"/>
      <c r="I459" s="286">
        <f t="shared" si="43"/>
        <v>0</v>
      </c>
      <c r="J459" s="241"/>
      <c r="K459" s="230"/>
      <c r="M459">
        <f t="shared" si="44"/>
        <v>0</v>
      </c>
      <c r="N459" s="301"/>
      <c r="O459" s="301"/>
    </row>
    <row r="460" spans="1:15">
      <c r="A460" s="284">
        <v>2070114</v>
      </c>
      <c r="B460" s="169" t="s">
        <v>450</v>
      </c>
      <c r="C460" s="241">
        <v>0</v>
      </c>
      <c r="D460" s="292">
        <v>0</v>
      </c>
      <c r="E460" s="241">
        <v>0</v>
      </c>
      <c r="F460" s="228"/>
      <c r="G460" s="229"/>
      <c r="H460" s="230"/>
      <c r="I460" s="286">
        <f t="shared" si="43"/>
        <v>0</v>
      </c>
      <c r="J460" s="241"/>
      <c r="K460" s="230"/>
      <c r="M460">
        <f t="shared" si="44"/>
        <v>0</v>
      </c>
      <c r="N460" s="301"/>
      <c r="O460" s="301"/>
    </row>
    <row r="461" spans="1:17">
      <c r="A461" s="284">
        <v>2070199</v>
      </c>
      <c r="B461" s="169" t="s">
        <v>451</v>
      </c>
      <c r="C461" s="241">
        <v>138</v>
      </c>
      <c r="D461" s="292">
        <v>434</v>
      </c>
      <c r="E461" s="241">
        <v>283</v>
      </c>
      <c r="F461" s="228"/>
      <c r="G461" s="229"/>
      <c r="H461" s="230"/>
      <c r="I461" s="286">
        <f t="shared" si="43"/>
        <v>129</v>
      </c>
      <c r="J461" s="241"/>
      <c r="K461" s="230"/>
      <c r="M461">
        <f t="shared" si="44"/>
        <v>0</v>
      </c>
      <c r="N461" s="301"/>
      <c r="O461" s="301"/>
      <c r="P461">
        <v>79</v>
      </c>
      <c r="Q461">
        <v>50</v>
      </c>
    </row>
    <row r="462" spans="1:15">
      <c r="A462" s="278">
        <v>20702</v>
      </c>
      <c r="B462" s="307" t="s">
        <v>452</v>
      </c>
      <c r="C462" s="280">
        <f>SUM(C463:C469)</f>
        <v>60</v>
      </c>
      <c r="D462" s="281">
        <v>74</v>
      </c>
      <c r="E462" s="280">
        <f>SUM(E463:E469)</f>
        <v>67</v>
      </c>
      <c r="F462" s="282">
        <f>E462/D462*100</f>
        <v>90.5405405405405</v>
      </c>
      <c r="G462" s="280">
        <f>E462-C462</f>
        <v>7</v>
      </c>
      <c r="H462" s="283">
        <f>(E462/C462-1)*100</f>
        <v>11.6666666666667</v>
      </c>
      <c r="I462" s="281">
        <f>SUM(I463:I469)</f>
        <v>72</v>
      </c>
      <c r="J462" s="304">
        <f>I462-D462</f>
        <v>-2</v>
      </c>
      <c r="K462" s="283">
        <f>(I462/D462-1)*100</f>
        <v>-2.7027027027027</v>
      </c>
      <c r="M462">
        <f t="shared" si="44"/>
        <v>0</v>
      </c>
      <c r="N462" s="301"/>
      <c r="O462" s="301"/>
    </row>
    <row r="463" spans="1:15">
      <c r="A463" s="284">
        <v>2070201</v>
      </c>
      <c r="B463" s="169" t="s">
        <v>157</v>
      </c>
      <c r="C463" s="241"/>
      <c r="D463" s="292">
        <v>0</v>
      </c>
      <c r="E463" s="241"/>
      <c r="F463" s="228"/>
      <c r="G463" s="241"/>
      <c r="H463" s="230"/>
      <c r="I463" s="286">
        <f t="shared" ref="I463:I469" si="45">M463+P463+Q463</f>
        <v>0</v>
      </c>
      <c r="J463" s="241"/>
      <c r="K463" s="230"/>
      <c r="M463">
        <f t="shared" si="44"/>
        <v>0</v>
      </c>
      <c r="N463" s="301"/>
      <c r="O463" s="301"/>
    </row>
    <row r="464" spans="1:15">
      <c r="A464" s="284">
        <v>2070202</v>
      </c>
      <c r="B464" s="169" t="s">
        <v>158</v>
      </c>
      <c r="C464" s="241"/>
      <c r="D464" s="292">
        <v>0</v>
      </c>
      <c r="E464" s="241"/>
      <c r="F464" s="228"/>
      <c r="G464" s="241"/>
      <c r="H464" s="230"/>
      <c r="I464" s="286">
        <f t="shared" si="45"/>
        <v>0</v>
      </c>
      <c r="J464" s="241"/>
      <c r="K464" s="230"/>
      <c r="M464">
        <f t="shared" si="44"/>
        <v>0</v>
      </c>
      <c r="N464" s="301"/>
      <c r="O464" s="301"/>
    </row>
    <row r="465" spans="1:15">
      <c r="A465" s="284">
        <v>2070203</v>
      </c>
      <c r="B465" s="169" t="s">
        <v>159</v>
      </c>
      <c r="C465" s="241"/>
      <c r="D465" s="292">
        <v>0</v>
      </c>
      <c r="E465" s="241"/>
      <c r="F465" s="228"/>
      <c r="G465" s="241"/>
      <c r="H465" s="230"/>
      <c r="I465" s="286">
        <f t="shared" si="45"/>
        <v>0</v>
      </c>
      <c r="J465" s="241"/>
      <c r="K465" s="230"/>
      <c r="M465">
        <f t="shared" si="44"/>
        <v>0</v>
      </c>
      <c r="N465" s="301"/>
      <c r="O465" s="301"/>
    </row>
    <row r="466" spans="1:15">
      <c r="A466" s="284">
        <v>2070204</v>
      </c>
      <c r="B466" s="288" t="s">
        <v>453</v>
      </c>
      <c r="C466" s="241"/>
      <c r="D466" s="292">
        <v>0</v>
      </c>
      <c r="E466" s="241"/>
      <c r="F466" s="228"/>
      <c r="G466" s="229"/>
      <c r="H466" s="230"/>
      <c r="I466" s="286">
        <f t="shared" si="45"/>
        <v>0</v>
      </c>
      <c r="J466" s="241"/>
      <c r="K466" s="230"/>
      <c r="M466">
        <f t="shared" si="44"/>
        <v>0</v>
      </c>
      <c r="N466" s="301"/>
      <c r="O466" s="301"/>
    </row>
    <row r="467" spans="1:15">
      <c r="A467" s="284">
        <v>2070205</v>
      </c>
      <c r="B467" s="288" t="s">
        <v>454</v>
      </c>
      <c r="C467" s="241"/>
      <c r="D467" s="292">
        <v>0</v>
      </c>
      <c r="E467" s="241"/>
      <c r="F467" s="228"/>
      <c r="G467" s="229"/>
      <c r="H467" s="230"/>
      <c r="I467" s="286">
        <f t="shared" si="45"/>
        <v>0</v>
      </c>
      <c r="J467" s="241"/>
      <c r="K467" s="230"/>
      <c r="M467">
        <f t="shared" si="44"/>
        <v>0</v>
      </c>
      <c r="N467" s="301"/>
      <c r="O467" s="301"/>
    </row>
    <row r="468" spans="1:15">
      <c r="A468" s="284">
        <v>2070206</v>
      </c>
      <c r="B468" s="288" t="s">
        <v>455</v>
      </c>
      <c r="C468" s="241"/>
      <c r="D468" s="292">
        <v>0</v>
      </c>
      <c r="E468" s="241"/>
      <c r="F468" s="228"/>
      <c r="G468" s="229"/>
      <c r="H468" s="230"/>
      <c r="I468" s="286">
        <f t="shared" si="45"/>
        <v>0</v>
      </c>
      <c r="J468" s="241"/>
      <c r="K468" s="230"/>
      <c r="M468">
        <f t="shared" si="44"/>
        <v>0</v>
      </c>
      <c r="N468" s="301"/>
      <c r="O468" s="301"/>
    </row>
    <row r="469" spans="1:15">
      <c r="A469" s="284">
        <v>2070299</v>
      </c>
      <c r="B469" s="288" t="s">
        <v>456</v>
      </c>
      <c r="C469" s="241">
        <v>60</v>
      </c>
      <c r="D469" s="292">
        <v>74</v>
      </c>
      <c r="E469" s="241">
        <v>67</v>
      </c>
      <c r="F469" s="228"/>
      <c r="G469" s="229"/>
      <c r="H469" s="230"/>
      <c r="I469" s="286">
        <f t="shared" si="45"/>
        <v>72</v>
      </c>
      <c r="J469" s="241"/>
      <c r="K469" s="230"/>
      <c r="M469">
        <f t="shared" si="44"/>
        <v>72</v>
      </c>
      <c r="N469" s="301">
        <v>72</v>
      </c>
      <c r="O469" s="301"/>
    </row>
    <row r="470" spans="1:15">
      <c r="A470" s="278">
        <v>20703</v>
      </c>
      <c r="B470" s="307" t="s">
        <v>457</v>
      </c>
      <c r="C470" s="280">
        <f>SUM(C471:C480)</f>
        <v>262</v>
      </c>
      <c r="D470" s="281">
        <v>1047</v>
      </c>
      <c r="E470" s="280">
        <f>SUM(E471:E480)</f>
        <v>644</v>
      </c>
      <c r="F470" s="282">
        <f>E470/D470*100</f>
        <v>61.5090735434575</v>
      </c>
      <c r="G470" s="280">
        <f>E470-C470</f>
        <v>382</v>
      </c>
      <c r="H470" s="283">
        <f>(E470/C470-1)*100</f>
        <v>145.801526717557</v>
      </c>
      <c r="I470" s="281">
        <f>SUM(I471:I480)</f>
        <v>473</v>
      </c>
      <c r="J470" s="304">
        <f>I470-D470</f>
        <v>-574</v>
      </c>
      <c r="K470" s="283">
        <f>(I470/D470-1)*100</f>
        <v>-54.8233046800382</v>
      </c>
      <c r="M470">
        <f t="shared" si="44"/>
        <v>0</v>
      </c>
      <c r="N470" s="301"/>
      <c r="O470" s="301"/>
    </row>
    <row r="471" spans="1:15">
      <c r="A471" s="284">
        <v>2070301</v>
      </c>
      <c r="B471" s="169" t="s">
        <v>157</v>
      </c>
      <c r="C471" s="241"/>
      <c r="D471" s="292">
        <v>0</v>
      </c>
      <c r="E471" s="241"/>
      <c r="F471" s="228"/>
      <c r="G471" s="229"/>
      <c r="H471" s="230"/>
      <c r="I471" s="286">
        <f t="shared" ref="I471:I480" si="46">M471+P471+Q471</f>
        <v>0</v>
      </c>
      <c r="J471" s="241"/>
      <c r="K471" s="230"/>
      <c r="M471">
        <f t="shared" si="44"/>
        <v>0</v>
      </c>
      <c r="N471" s="301"/>
      <c r="O471" s="301"/>
    </row>
    <row r="472" spans="1:15">
      <c r="A472" s="284">
        <v>2070302</v>
      </c>
      <c r="B472" s="169" t="s">
        <v>158</v>
      </c>
      <c r="C472" s="289"/>
      <c r="D472" s="292">
        <v>0</v>
      </c>
      <c r="E472" s="289"/>
      <c r="F472" s="228"/>
      <c r="G472" s="229"/>
      <c r="H472" s="230"/>
      <c r="I472" s="286">
        <f t="shared" si="46"/>
        <v>0</v>
      </c>
      <c r="J472" s="241"/>
      <c r="K472" s="230"/>
      <c r="M472">
        <f t="shared" si="44"/>
        <v>0</v>
      </c>
      <c r="N472" s="301"/>
      <c r="O472" s="301"/>
    </row>
    <row r="473" spans="1:15">
      <c r="A473" s="284">
        <v>2070303</v>
      </c>
      <c r="B473" s="169" t="s">
        <v>159</v>
      </c>
      <c r="C473" s="241"/>
      <c r="D473" s="292">
        <v>0</v>
      </c>
      <c r="E473" s="241"/>
      <c r="F473" s="228"/>
      <c r="G473" s="241"/>
      <c r="H473" s="230"/>
      <c r="I473" s="286">
        <f t="shared" si="46"/>
        <v>0</v>
      </c>
      <c r="J473" s="241"/>
      <c r="K473" s="230"/>
      <c r="M473">
        <f t="shared" si="44"/>
        <v>0</v>
      </c>
      <c r="N473" s="301"/>
      <c r="O473" s="301"/>
    </row>
    <row r="474" spans="1:15">
      <c r="A474" s="284">
        <v>2070304</v>
      </c>
      <c r="B474" s="288" t="s">
        <v>458</v>
      </c>
      <c r="C474" s="241">
        <v>62</v>
      </c>
      <c r="D474" s="292">
        <v>79</v>
      </c>
      <c r="E474" s="241">
        <v>85</v>
      </c>
      <c r="F474" s="228"/>
      <c r="G474" s="241"/>
      <c r="H474" s="230"/>
      <c r="I474" s="286">
        <f t="shared" si="46"/>
        <v>0</v>
      </c>
      <c r="J474" s="241"/>
      <c r="K474" s="230"/>
      <c r="M474">
        <f t="shared" si="44"/>
        <v>0</v>
      </c>
      <c r="N474" s="301"/>
      <c r="O474" s="301"/>
    </row>
    <row r="475" spans="1:15">
      <c r="A475" s="284">
        <v>2070305</v>
      </c>
      <c r="B475" s="288" t="s">
        <v>459</v>
      </c>
      <c r="C475" s="241"/>
      <c r="D475" s="292">
        <v>349</v>
      </c>
      <c r="E475" s="241">
        <v>222</v>
      </c>
      <c r="F475" s="228"/>
      <c r="G475" s="229"/>
      <c r="H475" s="230"/>
      <c r="I475" s="286">
        <f t="shared" si="46"/>
        <v>0</v>
      </c>
      <c r="J475" s="241"/>
      <c r="K475" s="230"/>
      <c r="M475">
        <f t="shared" si="44"/>
        <v>0</v>
      </c>
      <c r="N475" s="301"/>
      <c r="O475" s="301"/>
    </row>
    <row r="476" spans="1:15">
      <c r="A476" s="284">
        <v>2070306</v>
      </c>
      <c r="B476" s="288" t="s">
        <v>460</v>
      </c>
      <c r="C476" s="241"/>
      <c r="D476" s="292">
        <v>0</v>
      </c>
      <c r="E476" s="241">
        <v>0</v>
      </c>
      <c r="F476" s="228"/>
      <c r="G476" s="241"/>
      <c r="H476" s="230"/>
      <c r="I476" s="286">
        <f t="shared" si="46"/>
        <v>0</v>
      </c>
      <c r="J476" s="241"/>
      <c r="K476" s="230"/>
      <c r="M476">
        <f t="shared" si="44"/>
        <v>0</v>
      </c>
      <c r="N476" s="301"/>
      <c r="O476" s="301"/>
    </row>
    <row r="477" spans="1:17">
      <c r="A477" s="284">
        <v>2070307</v>
      </c>
      <c r="B477" s="288" t="s">
        <v>461</v>
      </c>
      <c r="C477" s="241">
        <v>104</v>
      </c>
      <c r="D477" s="292">
        <v>459</v>
      </c>
      <c r="E477" s="241">
        <v>89</v>
      </c>
      <c r="F477" s="228"/>
      <c r="G477" s="229"/>
      <c r="H477" s="230"/>
      <c r="I477" s="286">
        <f t="shared" si="46"/>
        <v>360</v>
      </c>
      <c r="J477" s="241"/>
      <c r="K477" s="230"/>
      <c r="M477">
        <f t="shared" si="44"/>
        <v>0</v>
      </c>
      <c r="N477" s="301"/>
      <c r="O477" s="301"/>
      <c r="P477">
        <v>120</v>
      </c>
      <c r="Q477">
        <v>240</v>
      </c>
    </row>
    <row r="478" spans="1:15">
      <c r="A478" s="284">
        <v>2070308</v>
      </c>
      <c r="B478" s="288" t="s">
        <v>462</v>
      </c>
      <c r="C478" s="241">
        <v>82</v>
      </c>
      <c r="D478" s="292">
        <v>85</v>
      </c>
      <c r="E478" s="241">
        <v>178</v>
      </c>
      <c r="F478" s="228"/>
      <c r="G478" s="229"/>
      <c r="H478" s="230"/>
      <c r="I478" s="286">
        <f t="shared" si="46"/>
        <v>113</v>
      </c>
      <c r="J478" s="241"/>
      <c r="K478" s="230"/>
      <c r="M478">
        <f t="shared" si="44"/>
        <v>113</v>
      </c>
      <c r="N478" s="301">
        <v>113</v>
      </c>
      <c r="O478" s="301"/>
    </row>
    <row r="479" spans="1:15">
      <c r="A479" s="284">
        <v>2070309</v>
      </c>
      <c r="B479" s="288" t="s">
        <v>463</v>
      </c>
      <c r="C479" s="241"/>
      <c r="D479" s="292">
        <v>0</v>
      </c>
      <c r="E479" s="241">
        <v>0</v>
      </c>
      <c r="F479" s="228"/>
      <c r="G479" s="229"/>
      <c r="H479" s="230"/>
      <c r="I479" s="286">
        <f t="shared" si="46"/>
        <v>0</v>
      </c>
      <c r="J479" s="241"/>
      <c r="K479" s="230"/>
      <c r="M479">
        <f t="shared" si="44"/>
        <v>0</v>
      </c>
      <c r="N479" s="301"/>
      <c r="O479" s="301"/>
    </row>
    <row r="480" spans="1:15">
      <c r="A480" s="284">
        <v>2070399</v>
      </c>
      <c r="B480" s="288" t="s">
        <v>464</v>
      </c>
      <c r="C480" s="241">
        <v>14</v>
      </c>
      <c r="D480" s="292">
        <v>75</v>
      </c>
      <c r="E480" s="241">
        <v>70</v>
      </c>
      <c r="F480" s="228"/>
      <c r="G480" s="229"/>
      <c r="H480" s="230"/>
      <c r="I480" s="286">
        <f t="shared" si="46"/>
        <v>0</v>
      </c>
      <c r="J480" s="241"/>
      <c r="K480" s="230"/>
      <c r="M480">
        <f t="shared" si="44"/>
        <v>0</v>
      </c>
      <c r="N480" s="301"/>
      <c r="O480" s="301"/>
    </row>
    <row r="481" spans="1:15">
      <c r="A481" s="278">
        <v>20706</v>
      </c>
      <c r="B481" s="307" t="s">
        <v>465</v>
      </c>
      <c r="C481" s="280">
        <f>SUM(C482:C489)</f>
        <v>26</v>
      </c>
      <c r="D481" s="281"/>
      <c r="E481" s="280"/>
      <c r="F481" s="282"/>
      <c r="G481" s="280">
        <f>E481-C481</f>
        <v>-26</v>
      </c>
      <c r="H481" s="283"/>
      <c r="I481" s="281"/>
      <c r="J481" s="304">
        <f>I481-D481</f>
        <v>0</v>
      </c>
      <c r="K481" s="283"/>
      <c r="M481">
        <f t="shared" si="44"/>
        <v>0</v>
      </c>
      <c r="N481" s="301"/>
      <c r="O481" s="301"/>
    </row>
    <row r="482" spans="1:15">
      <c r="A482" s="284">
        <v>2070601</v>
      </c>
      <c r="B482" s="288" t="s">
        <v>157</v>
      </c>
      <c r="C482" s="288"/>
      <c r="D482" s="291">
        <v>0</v>
      </c>
      <c r="E482" s="288"/>
      <c r="F482" s="228"/>
      <c r="G482" s="229"/>
      <c r="H482" s="230"/>
      <c r="I482" s="286">
        <f t="shared" ref="I482:I489" si="47">M482+P482+Q482</f>
        <v>0</v>
      </c>
      <c r="J482" s="241"/>
      <c r="K482" s="230"/>
      <c r="M482">
        <f t="shared" si="44"/>
        <v>0</v>
      </c>
      <c r="N482" s="301"/>
      <c r="O482" s="301"/>
    </row>
    <row r="483" spans="1:15">
      <c r="A483" s="284">
        <v>2070602</v>
      </c>
      <c r="B483" s="288" t="s">
        <v>158</v>
      </c>
      <c r="C483" s="288">
        <v>26</v>
      </c>
      <c r="D483" s="292">
        <v>0</v>
      </c>
      <c r="E483" s="288"/>
      <c r="F483" s="228"/>
      <c r="G483" s="229"/>
      <c r="H483" s="230"/>
      <c r="I483" s="286">
        <f t="shared" si="47"/>
        <v>0</v>
      </c>
      <c r="J483" s="241"/>
      <c r="K483" s="230"/>
      <c r="M483">
        <f t="shared" si="44"/>
        <v>0</v>
      </c>
      <c r="N483" s="301"/>
      <c r="O483" s="301"/>
    </row>
    <row r="484" spans="1:15">
      <c r="A484" s="284">
        <v>2070603</v>
      </c>
      <c r="B484" s="288" t="s">
        <v>159</v>
      </c>
      <c r="C484" s="241"/>
      <c r="D484" s="292">
        <v>0</v>
      </c>
      <c r="E484" s="241"/>
      <c r="F484" s="228"/>
      <c r="G484" s="229"/>
      <c r="H484" s="230"/>
      <c r="I484" s="286">
        <f t="shared" si="47"/>
        <v>0</v>
      </c>
      <c r="J484" s="241"/>
      <c r="K484" s="230"/>
      <c r="M484">
        <f t="shared" si="44"/>
        <v>0</v>
      </c>
      <c r="N484" s="301"/>
      <c r="O484" s="301"/>
    </row>
    <row r="485" spans="1:15">
      <c r="A485" s="284">
        <v>2070604</v>
      </c>
      <c r="B485" s="288" t="s">
        <v>466</v>
      </c>
      <c r="C485" s="241"/>
      <c r="D485" s="292">
        <v>0</v>
      </c>
      <c r="E485" s="241"/>
      <c r="F485" s="228"/>
      <c r="G485" s="229"/>
      <c r="H485" s="230"/>
      <c r="I485" s="286">
        <f t="shared" si="47"/>
        <v>0</v>
      </c>
      <c r="J485" s="241"/>
      <c r="K485" s="230"/>
      <c r="M485">
        <f t="shared" si="44"/>
        <v>0</v>
      </c>
      <c r="N485" s="301"/>
      <c r="O485" s="301"/>
    </row>
    <row r="486" spans="1:15">
      <c r="A486" s="284">
        <v>2070605</v>
      </c>
      <c r="B486" s="288" t="s">
        <v>467</v>
      </c>
      <c r="C486" s="241"/>
      <c r="D486" s="292">
        <v>0</v>
      </c>
      <c r="E486" s="241"/>
      <c r="F486" s="228"/>
      <c r="G486" s="229"/>
      <c r="H486" s="230"/>
      <c r="I486" s="286">
        <f t="shared" si="47"/>
        <v>0</v>
      </c>
      <c r="J486" s="241"/>
      <c r="K486" s="230"/>
      <c r="M486">
        <f t="shared" si="44"/>
        <v>0</v>
      </c>
      <c r="N486" s="301"/>
      <c r="O486" s="301"/>
    </row>
    <row r="487" spans="1:15">
      <c r="A487" s="284">
        <v>2070606</v>
      </c>
      <c r="B487" s="288" t="s">
        <v>468</v>
      </c>
      <c r="C487" s="288"/>
      <c r="D487" s="292">
        <v>0</v>
      </c>
      <c r="E487" s="288"/>
      <c r="F487" s="228"/>
      <c r="G487" s="229"/>
      <c r="H487" s="230"/>
      <c r="I487" s="286">
        <f t="shared" si="47"/>
        <v>0</v>
      </c>
      <c r="J487" s="241"/>
      <c r="K487" s="230"/>
      <c r="M487">
        <f t="shared" si="44"/>
        <v>0</v>
      </c>
      <c r="N487" s="301"/>
      <c r="O487" s="301"/>
    </row>
    <row r="488" spans="1:15">
      <c r="A488" s="284">
        <v>2070607</v>
      </c>
      <c r="B488" s="288" t="s">
        <v>469</v>
      </c>
      <c r="C488" s="241"/>
      <c r="D488" s="292">
        <v>0</v>
      </c>
      <c r="E488" s="241"/>
      <c r="F488" s="228"/>
      <c r="G488" s="229"/>
      <c r="H488" s="230"/>
      <c r="I488" s="286">
        <f t="shared" si="47"/>
        <v>0</v>
      </c>
      <c r="J488" s="241"/>
      <c r="K488" s="230"/>
      <c r="M488">
        <f t="shared" si="44"/>
        <v>0</v>
      </c>
      <c r="N488" s="301"/>
      <c r="O488" s="301"/>
    </row>
    <row r="489" spans="1:15">
      <c r="A489" s="284">
        <v>2070699</v>
      </c>
      <c r="B489" s="288" t="s">
        <v>470</v>
      </c>
      <c r="C489" s="288"/>
      <c r="D489" s="292">
        <v>0</v>
      </c>
      <c r="E489" s="288"/>
      <c r="F489" s="228"/>
      <c r="G489" s="229"/>
      <c r="H489" s="230"/>
      <c r="I489" s="286">
        <f t="shared" si="47"/>
        <v>0</v>
      </c>
      <c r="J489" s="241"/>
      <c r="K489" s="230"/>
      <c r="M489">
        <f t="shared" si="44"/>
        <v>0</v>
      </c>
      <c r="N489" s="301"/>
      <c r="O489" s="301"/>
    </row>
    <row r="490" spans="1:15">
      <c r="A490" s="278">
        <v>20708</v>
      </c>
      <c r="B490" s="307" t="s">
        <v>471</v>
      </c>
      <c r="C490" s="280">
        <f>SUM(C491:C497)</f>
        <v>330</v>
      </c>
      <c r="D490" s="281">
        <v>365</v>
      </c>
      <c r="E490" s="280">
        <f>SUM(E491:E497)</f>
        <v>355</v>
      </c>
      <c r="F490" s="282">
        <f>E490/D490*100</f>
        <v>97.2602739726027</v>
      </c>
      <c r="G490" s="280">
        <f>E490-C490</f>
        <v>25</v>
      </c>
      <c r="H490" s="283">
        <f>(E490/C490-1)*100</f>
        <v>7.57575757575757</v>
      </c>
      <c r="I490" s="281">
        <f>SUM(I491:I497)</f>
        <v>492</v>
      </c>
      <c r="J490" s="304">
        <f>I490-D490</f>
        <v>127</v>
      </c>
      <c r="K490" s="283">
        <f>(I490/D490-1)*100</f>
        <v>34.7945205479452</v>
      </c>
      <c r="M490">
        <f t="shared" si="44"/>
        <v>0</v>
      </c>
      <c r="N490" s="301"/>
      <c r="O490" s="301"/>
    </row>
    <row r="491" spans="1:15">
      <c r="A491" s="284">
        <v>2070801</v>
      </c>
      <c r="B491" s="288" t="s">
        <v>157</v>
      </c>
      <c r="C491" s="229"/>
      <c r="D491" s="315">
        <v>0</v>
      </c>
      <c r="E491" s="229"/>
      <c r="F491" s="228"/>
      <c r="G491" s="229"/>
      <c r="H491" s="230"/>
      <c r="I491" s="286">
        <f t="shared" ref="I491:I497" si="48">M491+P491+Q491</f>
        <v>0</v>
      </c>
      <c r="J491" s="241"/>
      <c r="K491" s="230"/>
      <c r="M491">
        <f t="shared" si="44"/>
        <v>0</v>
      </c>
      <c r="N491" s="301"/>
      <c r="O491" s="301"/>
    </row>
    <row r="492" spans="1:15">
      <c r="A492" s="284">
        <v>2070802</v>
      </c>
      <c r="B492" s="288" t="s">
        <v>158</v>
      </c>
      <c r="C492" s="288">
        <v>12</v>
      </c>
      <c r="D492" s="292">
        <v>0</v>
      </c>
      <c r="E492" s="288"/>
      <c r="F492" s="228"/>
      <c r="G492" s="229"/>
      <c r="H492" s="230"/>
      <c r="I492" s="286">
        <f t="shared" si="48"/>
        <v>0</v>
      </c>
      <c r="J492" s="241"/>
      <c r="K492" s="230"/>
      <c r="M492">
        <f t="shared" si="44"/>
        <v>0</v>
      </c>
      <c r="N492" s="301"/>
      <c r="O492" s="301"/>
    </row>
    <row r="493" spans="1:15">
      <c r="A493" s="284">
        <v>2070803</v>
      </c>
      <c r="B493" s="288" t="s">
        <v>159</v>
      </c>
      <c r="C493" s="288"/>
      <c r="D493" s="292">
        <v>0</v>
      </c>
      <c r="E493" s="288"/>
      <c r="F493" s="228"/>
      <c r="G493" s="229"/>
      <c r="H493" s="230"/>
      <c r="I493" s="286">
        <f t="shared" si="48"/>
        <v>0</v>
      </c>
      <c r="J493" s="241"/>
      <c r="K493" s="230"/>
      <c r="M493">
        <f t="shared" si="44"/>
        <v>0</v>
      </c>
      <c r="N493" s="301"/>
      <c r="O493" s="301"/>
    </row>
    <row r="494" spans="1:15">
      <c r="A494" s="284">
        <v>2070806</v>
      </c>
      <c r="B494" s="288" t="s">
        <v>472</v>
      </c>
      <c r="C494" s="241"/>
      <c r="D494" s="292">
        <v>0</v>
      </c>
      <c r="E494" s="241"/>
      <c r="F494" s="228"/>
      <c r="G494" s="229"/>
      <c r="H494" s="230"/>
      <c r="I494" s="286">
        <f t="shared" si="48"/>
        <v>0</v>
      </c>
      <c r="J494" s="241"/>
      <c r="K494" s="230"/>
      <c r="M494">
        <f t="shared" si="44"/>
        <v>0</v>
      </c>
      <c r="N494" s="301"/>
      <c r="O494" s="301"/>
    </row>
    <row r="495" spans="1:17">
      <c r="A495" s="284">
        <v>2070807</v>
      </c>
      <c r="B495" s="288" t="s">
        <v>473</v>
      </c>
      <c r="C495" s="241"/>
      <c r="D495" s="292">
        <v>0</v>
      </c>
      <c r="E495" s="241"/>
      <c r="F495" s="228"/>
      <c r="G495" s="229"/>
      <c r="H495" s="230"/>
      <c r="I495" s="286">
        <f t="shared" si="48"/>
        <v>3</v>
      </c>
      <c r="J495" s="241"/>
      <c r="K495" s="230"/>
      <c r="M495">
        <f t="shared" si="44"/>
        <v>0</v>
      </c>
      <c r="N495" s="301"/>
      <c r="O495" s="301"/>
      <c r="Q495">
        <v>3</v>
      </c>
    </row>
    <row r="496" spans="1:15">
      <c r="A496" s="284">
        <v>2070808</v>
      </c>
      <c r="B496" s="288" t="s">
        <v>474</v>
      </c>
      <c r="C496" s="241">
        <v>318</v>
      </c>
      <c r="D496" s="292">
        <v>363</v>
      </c>
      <c r="E496" s="241">
        <v>355</v>
      </c>
      <c r="F496" s="228"/>
      <c r="G496" s="229"/>
      <c r="H496" s="230"/>
      <c r="I496" s="286">
        <f t="shared" si="48"/>
        <v>384</v>
      </c>
      <c r="J496" s="241"/>
      <c r="K496" s="230"/>
      <c r="M496">
        <f t="shared" si="44"/>
        <v>384</v>
      </c>
      <c r="N496" s="301">
        <v>384</v>
      </c>
      <c r="O496" s="301"/>
    </row>
    <row r="497" spans="1:16">
      <c r="A497" s="284">
        <v>2070899</v>
      </c>
      <c r="B497" s="288" t="s">
        <v>475</v>
      </c>
      <c r="C497" s="288"/>
      <c r="D497" s="292">
        <v>2</v>
      </c>
      <c r="E497" s="288"/>
      <c r="F497" s="228"/>
      <c r="G497" s="229"/>
      <c r="H497" s="230"/>
      <c r="I497" s="286">
        <f t="shared" si="48"/>
        <v>105</v>
      </c>
      <c r="J497" s="241"/>
      <c r="K497" s="230"/>
      <c r="M497">
        <f t="shared" si="44"/>
        <v>0</v>
      </c>
      <c r="N497" s="301"/>
      <c r="O497" s="301"/>
      <c r="P497">
        <v>105</v>
      </c>
    </row>
    <row r="498" spans="1:15">
      <c r="A498" s="278">
        <v>20799</v>
      </c>
      <c r="B498" s="307" t="s">
        <v>476</v>
      </c>
      <c r="C498" s="280">
        <f>SUM(C499:C501)</f>
        <v>82</v>
      </c>
      <c r="D498" s="281">
        <v>37</v>
      </c>
      <c r="E498" s="280">
        <f>SUM(E499:E501)</f>
        <v>120</v>
      </c>
      <c r="F498" s="282">
        <v>103.717185087139</v>
      </c>
      <c r="G498" s="280">
        <f>E498-C498</f>
        <v>38</v>
      </c>
      <c r="H498" s="283">
        <f>(E498/C498-1)*100</f>
        <v>46.3414634146341</v>
      </c>
      <c r="I498" s="281">
        <f>SUM(I499:I501)</f>
        <v>571</v>
      </c>
      <c r="J498" s="304">
        <f>I498-D498</f>
        <v>534</v>
      </c>
      <c r="K498" s="283">
        <f>(I498/D498-1)*100</f>
        <v>1443.24324324324</v>
      </c>
      <c r="M498">
        <f t="shared" si="44"/>
        <v>0</v>
      </c>
      <c r="N498" s="301"/>
      <c r="O498" s="301"/>
    </row>
    <row r="499" spans="1:15">
      <c r="A499" s="284">
        <v>2079902</v>
      </c>
      <c r="B499" s="169" t="s">
        <v>477</v>
      </c>
      <c r="C499" s="241"/>
      <c r="D499" s="292">
        <v>0</v>
      </c>
      <c r="E499" s="241"/>
      <c r="F499" s="228"/>
      <c r="G499" s="229"/>
      <c r="H499" s="230"/>
      <c r="I499" s="286">
        <f>M499+P499+Q499</f>
        <v>0</v>
      </c>
      <c r="J499" s="241"/>
      <c r="K499" s="230"/>
      <c r="M499">
        <f t="shared" si="44"/>
        <v>0</v>
      </c>
      <c r="N499" s="301"/>
      <c r="O499" s="301"/>
    </row>
    <row r="500" spans="1:15">
      <c r="A500" s="284">
        <v>2079903</v>
      </c>
      <c r="B500" s="169" t="s">
        <v>478</v>
      </c>
      <c r="C500" s="241"/>
      <c r="D500" s="292">
        <v>0</v>
      </c>
      <c r="E500" s="241"/>
      <c r="F500" s="228"/>
      <c r="G500" s="229"/>
      <c r="H500" s="230"/>
      <c r="I500" s="286">
        <f>M500+P500+Q500</f>
        <v>0</v>
      </c>
      <c r="J500" s="241"/>
      <c r="K500" s="230"/>
      <c r="M500">
        <f t="shared" si="44"/>
        <v>0</v>
      </c>
      <c r="N500" s="301"/>
      <c r="O500" s="301"/>
    </row>
    <row r="501" spans="1:17">
      <c r="A501" s="284">
        <v>2079999</v>
      </c>
      <c r="B501" s="169" t="s">
        <v>479</v>
      </c>
      <c r="C501" s="241">
        <v>82</v>
      </c>
      <c r="D501" s="292">
        <v>37</v>
      </c>
      <c r="E501" s="241">
        <v>120</v>
      </c>
      <c r="F501" s="228"/>
      <c r="G501" s="229"/>
      <c r="H501" s="230"/>
      <c r="I501" s="286">
        <f>M501+P501+Q501</f>
        <v>571</v>
      </c>
      <c r="J501" s="241"/>
      <c r="K501" s="230"/>
      <c r="M501">
        <f t="shared" si="44"/>
        <v>0</v>
      </c>
      <c r="N501" s="301"/>
      <c r="O501" s="301"/>
      <c r="P501">
        <v>309</v>
      </c>
      <c r="Q501">
        <v>262</v>
      </c>
    </row>
    <row r="502" s="208" customFormat="1" spans="1:15">
      <c r="A502" s="273">
        <v>208</v>
      </c>
      <c r="B502" s="274" t="s">
        <v>480</v>
      </c>
      <c r="C502" s="275">
        <f>C503+C518+C526+C528+C537+C541+C551+C560+C567+C575+C584+C589+C592+C595+C598+C601+C604+C608+C612+C621+C624</f>
        <v>45833</v>
      </c>
      <c r="D502" s="302">
        <v>58419</v>
      </c>
      <c r="E502" s="275">
        <f>E503+E518+E526+E528+E537+E541+E551+E560+E567+E575+E584+E589+E592+E595+E598+E601+E604+E608+E612+E621+E624</f>
        <v>58191</v>
      </c>
      <c r="F502" s="276">
        <f>E502/D502*100</f>
        <v>99.6097160170492</v>
      </c>
      <c r="G502" s="275">
        <f>E502-C502</f>
        <v>12358</v>
      </c>
      <c r="H502" s="277">
        <f>(E502/C502-1)*100</f>
        <v>26.9631051862195</v>
      </c>
      <c r="I502" s="302">
        <f>I503+I518+I526+I528+I537+I541+I551+I560+I567+I575+I584+I589+I592+I595+I598+I601+I604+I608+I612+I621+I624</f>
        <v>58690</v>
      </c>
      <c r="J502" s="303">
        <f>I502-D502</f>
        <v>271</v>
      </c>
      <c r="K502" s="277">
        <f>(I502/D502-1)*100</f>
        <v>0.463890172717774</v>
      </c>
      <c r="M502" s="208">
        <f t="shared" si="44"/>
        <v>0</v>
      </c>
      <c r="N502" s="301"/>
      <c r="O502" s="301"/>
    </row>
    <row r="503" spans="1:15">
      <c r="A503" s="278">
        <v>208001</v>
      </c>
      <c r="B503" s="307" t="s">
        <v>481</v>
      </c>
      <c r="C503" s="280">
        <f>SUM(C504:C517)</f>
        <v>2303</v>
      </c>
      <c r="D503" s="281">
        <v>3891</v>
      </c>
      <c r="E503" s="280">
        <f>SUM(E504:E517)</f>
        <v>2643</v>
      </c>
      <c r="F503" s="282">
        <f>E503/D503*100</f>
        <v>67.9259830377795</v>
      </c>
      <c r="G503" s="280">
        <f>E503-C503</f>
        <v>340</v>
      </c>
      <c r="H503" s="283">
        <f>(E503/C503-1)*100</f>
        <v>14.7633521493704</v>
      </c>
      <c r="I503" s="281">
        <f>SUM(I504:I517)</f>
        <v>2508</v>
      </c>
      <c r="J503" s="304">
        <f>I503-D503</f>
        <v>-1383</v>
      </c>
      <c r="K503" s="283">
        <f>(I503/D503-1)*100</f>
        <v>-35.5435620663069</v>
      </c>
      <c r="M503">
        <f t="shared" si="44"/>
        <v>0</v>
      </c>
      <c r="N503" s="301"/>
      <c r="O503" s="301"/>
    </row>
    <row r="504" spans="1:15">
      <c r="A504" s="284">
        <v>2080101</v>
      </c>
      <c r="B504" s="169" t="s">
        <v>157</v>
      </c>
      <c r="C504" s="241">
        <v>201</v>
      </c>
      <c r="D504" s="292">
        <v>177</v>
      </c>
      <c r="E504" s="241">
        <v>348</v>
      </c>
      <c r="F504" s="228"/>
      <c r="G504" s="229"/>
      <c r="H504" s="230"/>
      <c r="I504" s="286">
        <f t="shared" ref="I504:I517" si="49">M504+P504+Q504</f>
        <v>202</v>
      </c>
      <c r="J504" s="241"/>
      <c r="K504" s="230"/>
      <c r="M504">
        <f t="shared" si="44"/>
        <v>202</v>
      </c>
      <c r="N504" s="301">
        <v>202</v>
      </c>
      <c r="O504" s="301"/>
    </row>
    <row r="505" spans="1:15">
      <c r="A505" s="284">
        <v>2080102</v>
      </c>
      <c r="B505" s="169" t="s">
        <v>158</v>
      </c>
      <c r="C505" s="241">
        <v>84</v>
      </c>
      <c r="D505" s="292">
        <v>1388</v>
      </c>
      <c r="E505" s="241">
        <v>179</v>
      </c>
      <c r="F505" s="228"/>
      <c r="G505" s="229"/>
      <c r="H505" s="230"/>
      <c r="I505" s="286">
        <f t="shared" si="49"/>
        <v>159</v>
      </c>
      <c r="J505" s="241"/>
      <c r="K505" s="230"/>
      <c r="M505">
        <f t="shared" si="44"/>
        <v>159</v>
      </c>
      <c r="N505" s="301">
        <v>159</v>
      </c>
      <c r="O505" s="301"/>
    </row>
    <row r="506" spans="1:15">
      <c r="A506" s="284">
        <v>2080103</v>
      </c>
      <c r="B506" s="169" t="s">
        <v>159</v>
      </c>
      <c r="C506" s="241"/>
      <c r="D506" s="292">
        <v>0</v>
      </c>
      <c r="E506" s="241">
        <v>0</v>
      </c>
      <c r="F506" s="228"/>
      <c r="G506" s="229"/>
      <c r="H506" s="230"/>
      <c r="I506" s="286">
        <f t="shared" si="49"/>
        <v>0</v>
      </c>
      <c r="J506" s="241"/>
      <c r="K506" s="230"/>
      <c r="M506">
        <f t="shared" si="44"/>
        <v>0</v>
      </c>
      <c r="N506" s="301"/>
      <c r="O506" s="301"/>
    </row>
    <row r="507" spans="1:15">
      <c r="A507" s="284">
        <v>2080104</v>
      </c>
      <c r="B507" s="169" t="s">
        <v>482</v>
      </c>
      <c r="C507" s="241"/>
      <c r="D507" s="292">
        <v>0</v>
      </c>
      <c r="E507" s="241">
        <v>0</v>
      </c>
      <c r="F507" s="228"/>
      <c r="G507" s="229"/>
      <c r="H507" s="230"/>
      <c r="I507" s="286">
        <f t="shared" si="49"/>
        <v>0</v>
      </c>
      <c r="J507" s="241"/>
      <c r="K507" s="230"/>
      <c r="M507">
        <f t="shared" si="44"/>
        <v>0</v>
      </c>
      <c r="N507" s="301"/>
      <c r="O507" s="301"/>
    </row>
    <row r="508" spans="1:15">
      <c r="A508" s="284">
        <v>2080105</v>
      </c>
      <c r="B508" s="169" t="s">
        <v>483</v>
      </c>
      <c r="C508" s="241">
        <v>25</v>
      </c>
      <c r="D508" s="292">
        <v>17</v>
      </c>
      <c r="E508" s="241">
        <v>30</v>
      </c>
      <c r="F508" s="228"/>
      <c r="G508" s="229"/>
      <c r="H508" s="230"/>
      <c r="I508" s="286">
        <f t="shared" si="49"/>
        <v>12</v>
      </c>
      <c r="J508" s="241"/>
      <c r="K508" s="230"/>
      <c r="M508">
        <f t="shared" si="44"/>
        <v>12</v>
      </c>
      <c r="N508" s="301">
        <v>12</v>
      </c>
      <c r="O508" s="301"/>
    </row>
    <row r="509" spans="1:15">
      <c r="A509" s="284">
        <v>2080106</v>
      </c>
      <c r="B509" s="169" t="s">
        <v>484</v>
      </c>
      <c r="C509" s="241"/>
      <c r="D509" s="292">
        <v>0</v>
      </c>
      <c r="E509" s="241">
        <v>0</v>
      </c>
      <c r="F509" s="228"/>
      <c r="G509" s="229"/>
      <c r="H509" s="230"/>
      <c r="I509" s="286">
        <f t="shared" si="49"/>
        <v>0</v>
      </c>
      <c r="J509" s="241"/>
      <c r="K509" s="230"/>
      <c r="M509">
        <f t="shared" si="44"/>
        <v>0</v>
      </c>
      <c r="N509" s="301"/>
      <c r="O509" s="301"/>
    </row>
    <row r="510" spans="1:15">
      <c r="A510" s="284">
        <v>2080107</v>
      </c>
      <c r="B510" s="169" t="s">
        <v>485</v>
      </c>
      <c r="C510" s="241"/>
      <c r="D510" s="292">
        <v>0</v>
      </c>
      <c r="E510" s="241">
        <v>0</v>
      </c>
      <c r="F510" s="228"/>
      <c r="G510" s="229"/>
      <c r="H510" s="230"/>
      <c r="I510" s="286">
        <f t="shared" si="49"/>
        <v>0</v>
      </c>
      <c r="J510" s="241"/>
      <c r="K510" s="230"/>
      <c r="M510">
        <f t="shared" si="44"/>
        <v>0</v>
      </c>
      <c r="N510" s="301"/>
      <c r="O510" s="301"/>
    </row>
    <row r="511" spans="1:15">
      <c r="A511" s="284">
        <v>2080108</v>
      </c>
      <c r="B511" s="169" t="s">
        <v>197</v>
      </c>
      <c r="C511" s="241"/>
      <c r="D511" s="292">
        <v>0</v>
      </c>
      <c r="E511" s="241">
        <v>0</v>
      </c>
      <c r="F511" s="228"/>
      <c r="G511" s="229"/>
      <c r="H511" s="230"/>
      <c r="I511" s="286">
        <f t="shared" si="49"/>
        <v>0</v>
      </c>
      <c r="J511" s="241"/>
      <c r="K511" s="230"/>
      <c r="M511">
        <f t="shared" si="44"/>
        <v>0</v>
      </c>
      <c r="N511" s="301"/>
      <c r="O511" s="301"/>
    </row>
    <row r="512" spans="1:15">
      <c r="A512" s="284">
        <v>2080109</v>
      </c>
      <c r="B512" s="169" t="s">
        <v>486</v>
      </c>
      <c r="C512" s="241">
        <v>547</v>
      </c>
      <c r="D512" s="292">
        <v>605</v>
      </c>
      <c r="E512" s="241">
        <v>684</v>
      </c>
      <c r="F512" s="228"/>
      <c r="G512" s="229"/>
      <c r="H512" s="230"/>
      <c r="I512" s="286">
        <f t="shared" si="49"/>
        <v>661</v>
      </c>
      <c r="J512" s="241"/>
      <c r="K512" s="230"/>
      <c r="M512">
        <f t="shared" si="44"/>
        <v>661</v>
      </c>
      <c r="N512" s="301">
        <v>661</v>
      </c>
      <c r="O512" s="301"/>
    </row>
    <row r="513" spans="1:15">
      <c r="A513" s="284">
        <v>2080110</v>
      </c>
      <c r="B513" s="169" t="s">
        <v>487</v>
      </c>
      <c r="C513" s="241"/>
      <c r="D513" s="292">
        <v>0</v>
      </c>
      <c r="E513" s="241"/>
      <c r="F513" s="228"/>
      <c r="G513" s="229"/>
      <c r="H513" s="230"/>
      <c r="I513" s="286">
        <f t="shared" si="49"/>
        <v>0</v>
      </c>
      <c r="J513" s="241"/>
      <c r="K513" s="230"/>
      <c r="M513">
        <f t="shared" si="44"/>
        <v>0</v>
      </c>
      <c r="N513" s="301"/>
      <c r="O513" s="301"/>
    </row>
    <row r="514" spans="1:15">
      <c r="A514" s="284">
        <v>2080111</v>
      </c>
      <c r="B514" s="169" t="s">
        <v>488</v>
      </c>
      <c r="C514" s="241">
        <v>50</v>
      </c>
      <c r="D514" s="292">
        <v>44</v>
      </c>
      <c r="E514" s="241">
        <v>70</v>
      </c>
      <c r="F514" s="228"/>
      <c r="G514" s="229"/>
      <c r="H514" s="230"/>
      <c r="I514" s="286">
        <f t="shared" si="49"/>
        <v>63</v>
      </c>
      <c r="J514" s="241"/>
      <c r="K514" s="230"/>
      <c r="M514">
        <f t="shared" si="44"/>
        <v>63</v>
      </c>
      <c r="N514" s="301">
        <v>63</v>
      </c>
      <c r="O514" s="301"/>
    </row>
    <row r="515" spans="1:15">
      <c r="A515" s="284">
        <v>2080112</v>
      </c>
      <c r="B515" s="169" t="s">
        <v>489</v>
      </c>
      <c r="C515" s="241">
        <v>27</v>
      </c>
      <c r="D515" s="292">
        <v>42</v>
      </c>
      <c r="E515" s="241">
        <v>38</v>
      </c>
      <c r="F515" s="228"/>
      <c r="G515" s="229"/>
      <c r="H515" s="230"/>
      <c r="I515" s="286">
        <f t="shared" si="49"/>
        <v>22</v>
      </c>
      <c r="J515" s="241"/>
      <c r="K515" s="230"/>
      <c r="M515">
        <f t="shared" si="44"/>
        <v>22</v>
      </c>
      <c r="N515" s="301">
        <v>22</v>
      </c>
      <c r="O515" s="301"/>
    </row>
    <row r="516" spans="1:15">
      <c r="A516" s="284">
        <v>2080150</v>
      </c>
      <c r="B516" s="169" t="s">
        <v>166</v>
      </c>
      <c r="C516" s="241">
        <v>1320</v>
      </c>
      <c r="D516" s="292">
        <v>1457</v>
      </c>
      <c r="E516" s="241">
        <v>1247</v>
      </c>
      <c r="F516" s="228"/>
      <c r="G516" s="229"/>
      <c r="H516" s="230"/>
      <c r="I516" s="286">
        <f t="shared" si="49"/>
        <v>1247</v>
      </c>
      <c r="J516" s="241"/>
      <c r="K516" s="230"/>
      <c r="M516">
        <f t="shared" si="44"/>
        <v>1247</v>
      </c>
      <c r="N516" s="301">
        <v>1247</v>
      </c>
      <c r="O516" s="301"/>
    </row>
    <row r="517" spans="1:17">
      <c r="A517" s="284">
        <v>2080199</v>
      </c>
      <c r="B517" s="169" t="s">
        <v>490</v>
      </c>
      <c r="C517" s="241">
        <v>49</v>
      </c>
      <c r="D517" s="292">
        <v>161</v>
      </c>
      <c r="E517" s="241">
        <v>47</v>
      </c>
      <c r="F517" s="228"/>
      <c r="G517" s="229"/>
      <c r="H517" s="230"/>
      <c r="I517" s="286">
        <f t="shared" si="49"/>
        <v>142</v>
      </c>
      <c r="J517" s="241"/>
      <c r="K517" s="230"/>
      <c r="M517">
        <f t="shared" ref="M517:M580" si="50">N517+O517</f>
        <v>26</v>
      </c>
      <c r="N517" s="301">
        <v>26</v>
      </c>
      <c r="O517" s="301"/>
      <c r="P517">
        <v>31</v>
      </c>
      <c r="Q517">
        <v>85</v>
      </c>
    </row>
    <row r="518" spans="1:15">
      <c r="A518" s="278">
        <v>20802</v>
      </c>
      <c r="B518" s="307" t="s">
        <v>491</v>
      </c>
      <c r="C518" s="280">
        <f>SUM(C519:C525)</f>
        <v>471</v>
      </c>
      <c r="D518" s="281">
        <v>603</v>
      </c>
      <c r="E518" s="280">
        <f>SUM(E519:E525)</f>
        <v>473</v>
      </c>
      <c r="F518" s="282">
        <f>E518/D518*100</f>
        <v>78.441127694859</v>
      </c>
      <c r="G518" s="280">
        <f>E518-C518</f>
        <v>2</v>
      </c>
      <c r="H518" s="283">
        <f>(E518/C518-1)*100</f>
        <v>0.424628450106157</v>
      </c>
      <c r="I518" s="281">
        <f>SUM(I519:I525)</f>
        <v>344</v>
      </c>
      <c r="J518" s="304">
        <f>I518-D518</f>
        <v>-259</v>
      </c>
      <c r="K518" s="283">
        <f>(I518/D518-1)*100</f>
        <v>-42.9519071310116</v>
      </c>
      <c r="M518">
        <f t="shared" si="50"/>
        <v>0</v>
      </c>
      <c r="N518" s="301"/>
      <c r="O518" s="301"/>
    </row>
    <row r="519" spans="1:15">
      <c r="A519" s="284">
        <v>2080201</v>
      </c>
      <c r="B519" s="169" t="s">
        <v>157</v>
      </c>
      <c r="C519" s="241">
        <v>113</v>
      </c>
      <c r="D519" s="292">
        <v>128</v>
      </c>
      <c r="E519" s="241">
        <v>156</v>
      </c>
      <c r="F519" s="228"/>
      <c r="G519" s="229"/>
      <c r="H519" s="230"/>
      <c r="I519" s="286">
        <f t="shared" ref="I519:I525" si="51">M519+P519+Q519</f>
        <v>120</v>
      </c>
      <c r="J519" s="241"/>
      <c r="K519" s="230"/>
      <c r="M519">
        <f t="shared" si="50"/>
        <v>120</v>
      </c>
      <c r="N519" s="301">
        <v>120</v>
      </c>
      <c r="O519" s="301"/>
    </row>
    <row r="520" spans="1:15">
      <c r="A520" s="284">
        <v>2080202</v>
      </c>
      <c r="B520" s="169" t="s">
        <v>158</v>
      </c>
      <c r="C520" s="241">
        <v>6</v>
      </c>
      <c r="D520" s="292">
        <v>1</v>
      </c>
      <c r="E520" s="241">
        <v>3</v>
      </c>
      <c r="F520" s="228"/>
      <c r="G520" s="229"/>
      <c r="H520" s="230"/>
      <c r="I520" s="286">
        <f t="shared" si="51"/>
        <v>0</v>
      </c>
      <c r="J520" s="241"/>
      <c r="K520" s="230"/>
      <c r="M520">
        <f t="shared" si="50"/>
        <v>0</v>
      </c>
      <c r="N520" s="301"/>
      <c r="O520" s="301"/>
    </row>
    <row r="521" spans="1:15">
      <c r="A521" s="284">
        <v>2080203</v>
      </c>
      <c r="B521" s="169" t="s">
        <v>159</v>
      </c>
      <c r="C521" s="241">
        <v>0</v>
      </c>
      <c r="D521" s="292">
        <v>0</v>
      </c>
      <c r="E521" s="241">
        <v>0</v>
      </c>
      <c r="F521" s="228"/>
      <c r="G521" s="229"/>
      <c r="H521" s="230"/>
      <c r="I521" s="286">
        <f t="shared" si="51"/>
        <v>0</v>
      </c>
      <c r="J521" s="241"/>
      <c r="K521" s="230"/>
      <c r="M521">
        <f t="shared" si="50"/>
        <v>0</v>
      </c>
      <c r="N521" s="301"/>
      <c r="O521" s="301"/>
    </row>
    <row r="522" spans="1:15">
      <c r="A522" s="284">
        <v>2080206</v>
      </c>
      <c r="B522" s="169" t="s">
        <v>492</v>
      </c>
      <c r="C522" s="241">
        <v>0</v>
      </c>
      <c r="D522" s="292">
        <v>0</v>
      </c>
      <c r="E522" s="241">
        <v>0</v>
      </c>
      <c r="F522" s="228"/>
      <c r="G522" s="229"/>
      <c r="H522" s="230"/>
      <c r="I522" s="286">
        <f t="shared" si="51"/>
        <v>0</v>
      </c>
      <c r="J522" s="241"/>
      <c r="K522" s="230"/>
      <c r="M522">
        <f t="shared" si="50"/>
        <v>0</v>
      </c>
      <c r="N522" s="301"/>
      <c r="O522" s="301"/>
    </row>
    <row r="523" spans="1:15">
      <c r="A523" s="284">
        <v>2080207</v>
      </c>
      <c r="B523" s="169" t="s">
        <v>493</v>
      </c>
      <c r="C523" s="241">
        <v>19</v>
      </c>
      <c r="D523" s="292">
        <v>45</v>
      </c>
      <c r="E523" s="241">
        <v>22</v>
      </c>
      <c r="F523" s="228"/>
      <c r="G523" s="229"/>
      <c r="H523" s="230"/>
      <c r="I523" s="286">
        <f t="shared" si="51"/>
        <v>18</v>
      </c>
      <c r="J523" s="241"/>
      <c r="K523" s="230"/>
      <c r="M523">
        <f t="shared" si="50"/>
        <v>18</v>
      </c>
      <c r="N523" s="301">
        <v>18</v>
      </c>
      <c r="O523" s="301"/>
    </row>
    <row r="524" spans="1:15">
      <c r="A524" s="284">
        <v>2080208</v>
      </c>
      <c r="B524" s="169" t="s">
        <v>494</v>
      </c>
      <c r="C524" s="241">
        <v>0</v>
      </c>
      <c r="D524" s="292">
        <v>191</v>
      </c>
      <c r="E524" s="241">
        <v>16</v>
      </c>
      <c r="F524" s="228"/>
      <c r="G524" s="229"/>
      <c r="H524" s="230"/>
      <c r="I524" s="286">
        <f t="shared" si="51"/>
        <v>0</v>
      </c>
      <c r="J524" s="241"/>
      <c r="K524" s="230"/>
      <c r="M524">
        <f t="shared" si="50"/>
        <v>0</v>
      </c>
      <c r="N524" s="301"/>
      <c r="O524" s="301"/>
    </row>
    <row r="525" spans="1:17">
      <c r="A525" s="284">
        <v>2080299</v>
      </c>
      <c r="B525" s="169" t="s">
        <v>495</v>
      </c>
      <c r="C525" s="241">
        <v>333</v>
      </c>
      <c r="D525" s="292">
        <v>238</v>
      </c>
      <c r="E525" s="241">
        <v>276</v>
      </c>
      <c r="F525" s="228"/>
      <c r="G525" s="229"/>
      <c r="H525" s="230"/>
      <c r="I525" s="286">
        <f t="shared" si="51"/>
        <v>206</v>
      </c>
      <c r="J525" s="241"/>
      <c r="K525" s="230"/>
      <c r="M525">
        <f t="shared" si="50"/>
        <v>115</v>
      </c>
      <c r="N525" s="301">
        <v>115</v>
      </c>
      <c r="O525" s="301"/>
      <c r="P525">
        <v>90</v>
      </c>
      <c r="Q525">
        <v>1</v>
      </c>
    </row>
    <row r="526" spans="1:15">
      <c r="A526" s="278">
        <v>20804</v>
      </c>
      <c r="B526" s="307" t="s">
        <v>496</v>
      </c>
      <c r="C526" s="280"/>
      <c r="D526" s="281"/>
      <c r="E526" s="280"/>
      <c r="F526" s="282"/>
      <c r="G526" s="280"/>
      <c r="H526" s="283"/>
      <c r="I526" s="281"/>
      <c r="J526" s="304"/>
      <c r="K526" s="283"/>
      <c r="M526">
        <f t="shared" si="50"/>
        <v>0</v>
      </c>
      <c r="N526" s="301"/>
      <c r="O526" s="301"/>
    </row>
    <row r="527" spans="1:15">
      <c r="A527" s="284">
        <v>2080402</v>
      </c>
      <c r="B527" s="169" t="s">
        <v>497</v>
      </c>
      <c r="C527" s="241"/>
      <c r="D527" s="292">
        <v>0</v>
      </c>
      <c r="E527" s="241"/>
      <c r="F527" s="228"/>
      <c r="G527" s="229"/>
      <c r="H527" s="230"/>
      <c r="I527" s="286">
        <f>M527+P527+Q527</f>
        <v>0</v>
      </c>
      <c r="J527" s="241"/>
      <c r="K527" s="230"/>
      <c r="M527">
        <f t="shared" si="50"/>
        <v>0</v>
      </c>
      <c r="N527" s="301"/>
      <c r="O527" s="301"/>
    </row>
    <row r="528" spans="1:15">
      <c r="A528" s="278">
        <v>20805</v>
      </c>
      <c r="B528" s="307" t="s">
        <v>498</v>
      </c>
      <c r="C528" s="280">
        <f>SUM(C529:C536)</f>
        <v>17572</v>
      </c>
      <c r="D528" s="281">
        <v>31642</v>
      </c>
      <c r="E528" s="280">
        <f>SUM(E529:E536)</f>
        <v>27955</v>
      </c>
      <c r="F528" s="282">
        <f>E528/D528*100</f>
        <v>88.3477656279628</v>
      </c>
      <c r="G528" s="280">
        <f>E528-C528</f>
        <v>10383</v>
      </c>
      <c r="H528" s="283">
        <f>(E528/C528-1)*100</f>
        <v>59.0883223309811</v>
      </c>
      <c r="I528" s="281">
        <f>SUM(I529:I536)</f>
        <v>31706</v>
      </c>
      <c r="J528" s="304">
        <f>I528-D528</f>
        <v>64</v>
      </c>
      <c r="K528" s="283">
        <f>(I528/D528-1)*100</f>
        <v>0.202262815245557</v>
      </c>
      <c r="M528">
        <f t="shared" si="50"/>
        <v>0</v>
      </c>
      <c r="N528" s="301"/>
      <c r="O528" s="301"/>
    </row>
    <row r="529" spans="1:15">
      <c r="A529" s="284">
        <v>2080501</v>
      </c>
      <c r="B529" s="169" t="s">
        <v>499</v>
      </c>
      <c r="C529" s="241">
        <v>1540</v>
      </c>
      <c r="D529" s="292">
        <v>1710</v>
      </c>
      <c r="E529" s="241">
        <v>2021</v>
      </c>
      <c r="F529" s="228"/>
      <c r="G529" s="229"/>
      <c r="H529" s="230"/>
      <c r="I529" s="286">
        <f t="shared" ref="I529:I536" si="52">M529+P529+Q529</f>
        <v>1922</v>
      </c>
      <c r="J529" s="241"/>
      <c r="K529" s="230"/>
      <c r="M529">
        <f t="shared" si="50"/>
        <v>1922</v>
      </c>
      <c r="N529" s="301">
        <v>1922</v>
      </c>
      <c r="O529" s="301"/>
    </row>
    <row r="530" spans="1:15">
      <c r="A530" s="284">
        <v>2080502</v>
      </c>
      <c r="B530" s="169" t="s">
        <v>500</v>
      </c>
      <c r="C530" s="241">
        <v>1144</v>
      </c>
      <c r="D530" s="292">
        <v>3132</v>
      </c>
      <c r="E530" s="241">
        <v>2822</v>
      </c>
      <c r="F530" s="228"/>
      <c r="G530" s="229"/>
      <c r="H530" s="230"/>
      <c r="I530" s="286">
        <f t="shared" si="52"/>
        <v>3286</v>
      </c>
      <c r="J530" s="241"/>
      <c r="K530" s="230"/>
      <c r="M530">
        <f t="shared" si="50"/>
        <v>3286</v>
      </c>
      <c r="N530" s="301">
        <v>3286</v>
      </c>
      <c r="O530" s="301"/>
    </row>
    <row r="531" spans="1:15">
      <c r="A531" s="284">
        <v>2080503</v>
      </c>
      <c r="B531" s="169" t="s">
        <v>501</v>
      </c>
      <c r="C531" s="241">
        <v>0</v>
      </c>
      <c r="D531" s="292">
        <v>0</v>
      </c>
      <c r="E531" s="241">
        <v>0</v>
      </c>
      <c r="F531" s="228"/>
      <c r="G531" s="229"/>
      <c r="H531" s="230"/>
      <c r="I531" s="286">
        <f t="shared" si="52"/>
        <v>0</v>
      </c>
      <c r="J531" s="241"/>
      <c r="K531" s="230"/>
      <c r="M531">
        <f t="shared" si="50"/>
        <v>0</v>
      </c>
      <c r="N531" s="301"/>
      <c r="O531" s="301"/>
    </row>
    <row r="532" spans="1:15">
      <c r="A532" s="284">
        <v>2080505</v>
      </c>
      <c r="B532" s="169" t="s">
        <v>502</v>
      </c>
      <c r="C532" s="241">
        <v>5358</v>
      </c>
      <c r="D532" s="292">
        <v>10852</v>
      </c>
      <c r="E532" s="241">
        <v>11373</v>
      </c>
      <c r="F532" s="228"/>
      <c r="G532" s="229"/>
      <c r="H532" s="230"/>
      <c r="I532" s="286">
        <f t="shared" si="52"/>
        <v>11748</v>
      </c>
      <c r="J532" s="241"/>
      <c r="K532" s="230"/>
      <c r="M532">
        <f t="shared" si="50"/>
        <v>11748</v>
      </c>
      <c r="N532" s="301">
        <v>11748</v>
      </c>
      <c r="O532" s="301"/>
    </row>
    <row r="533" spans="1:15">
      <c r="A533" s="284">
        <v>2080506</v>
      </c>
      <c r="B533" s="169" t="s">
        <v>503</v>
      </c>
      <c r="C533" s="241">
        <v>2610</v>
      </c>
      <c r="D533" s="292">
        <v>6034</v>
      </c>
      <c r="E533" s="241">
        <v>4836</v>
      </c>
      <c r="F533" s="228"/>
      <c r="G533" s="229"/>
      <c r="H533" s="230"/>
      <c r="I533" s="286">
        <f t="shared" si="52"/>
        <v>5859</v>
      </c>
      <c r="J533" s="241"/>
      <c r="K533" s="230"/>
      <c r="M533">
        <f t="shared" si="50"/>
        <v>5859</v>
      </c>
      <c r="N533" s="301">
        <v>5859</v>
      </c>
      <c r="O533" s="301"/>
    </row>
    <row r="534" spans="1:16">
      <c r="A534" s="284">
        <v>2080507</v>
      </c>
      <c r="B534" s="169" t="s">
        <v>504</v>
      </c>
      <c r="C534" s="241">
        <v>6888</v>
      </c>
      <c r="D534" s="292">
        <v>6852</v>
      </c>
      <c r="E534" s="241">
        <v>6863</v>
      </c>
      <c r="F534" s="228"/>
      <c r="G534" s="229"/>
      <c r="H534" s="230"/>
      <c r="I534" s="286">
        <f t="shared" si="52"/>
        <v>8875</v>
      </c>
      <c r="J534" s="241"/>
      <c r="K534" s="230"/>
      <c r="M534">
        <f t="shared" si="50"/>
        <v>6058</v>
      </c>
      <c r="N534" s="301">
        <v>6058</v>
      </c>
      <c r="O534" s="301"/>
      <c r="P534">
        <v>2817</v>
      </c>
    </row>
    <row r="535" spans="1:15">
      <c r="A535" s="284">
        <v>2080508</v>
      </c>
      <c r="B535" s="169" t="s">
        <v>505</v>
      </c>
      <c r="C535" s="241">
        <v>2</v>
      </c>
      <c r="D535" s="292"/>
      <c r="E535" s="241">
        <v>0</v>
      </c>
      <c r="F535" s="228"/>
      <c r="G535" s="229"/>
      <c r="H535" s="230"/>
      <c r="I535" s="286">
        <f t="shared" si="52"/>
        <v>4</v>
      </c>
      <c r="J535" s="241"/>
      <c r="K535" s="230"/>
      <c r="M535">
        <f t="shared" si="50"/>
        <v>4</v>
      </c>
      <c r="N535" s="301">
        <v>4</v>
      </c>
      <c r="O535" s="301"/>
    </row>
    <row r="536" spans="1:15">
      <c r="A536" s="284">
        <v>2080599</v>
      </c>
      <c r="B536" s="169" t="s">
        <v>506</v>
      </c>
      <c r="C536" s="241">
        <v>30</v>
      </c>
      <c r="D536" s="292">
        <v>3062</v>
      </c>
      <c r="E536" s="241">
        <v>40</v>
      </c>
      <c r="F536" s="228"/>
      <c r="G536" s="229"/>
      <c r="H536" s="230"/>
      <c r="I536" s="286">
        <f t="shared" si="52"/>
        <v>12</v>
      </c>
      <c r="J536" s="241"/>
      <c r="K536" s="230"/>
      <c r="M536">
        <f t="shared" si="50"/>
        <v>12</v>
      </c>
      <c r="N536" s="301">
        <v>12</v>
      </c>
      <c r="O536" s="301"/>
    </row>
    <row r="537" spans="1:15">
      <c r="A537" s="278">
        <v>20806</v>
      </c>
      <c r="B537" s="307" t="s">
        <v>507</v>
      </c>
      <c r="C537" s="280">
        <f>SUM(C538:C540)</f>
        <v>55</v>
      </c>
      <c r="D537" s="281">
        <v>0</v>
      </c>
      <c r="E537" s="280">
        <f>SUM(E538:E540)</f>
        <v>0</v>
      </c>
      <c r="F537" s="282"/>
      <c r="G537" s="280"/>
      <c r="H537" s="283"/>
      <c r="I537" s="281">
        <f>SUM(I538:I540)</f>
        <v>0</v>
      </c>
      <c r="J537" s="304">
        <f>I537-D537</f>
        <v>0</v>
      </c>
      <c r="K537" s="283"/>
      <c r="M537">
        <f t="shared" si="50"/>
        <v>0</v>
      </c>
      <c r="N537" s="301"/>
      <c r="O537" s="301"/>
    </row>
    <row r="538" spans="1:15">
      <c r="A538" s="284">
        <v>2080601</v>
      </c>
      <c r="B538" s="169" t="s">
        <v>508</v>
      </c>
      <c r="C538" s="241"/>
      <c r="D538" s="286">
        <v>0</v>
      </c>
      <c r="E538" s="241"/>
      <c r="F538" s="228"/>
      <c r="G538" s="229"/>
      <c r="H538" s="230"/>
      <c r="I538" s="286">
        <f>M538+P538+Q538</f>
        <v>0</v>
      </c>
      <c r="J538" s="241"/>
      <c r="K538" s="230"/>
      <c r="M538">
        <f t="shared" si="50"/>
        <v>0</v>
      </c>
      <c r="N538" s="301"/>
      <c r="O538" s="301"/>
    </row>
    <row r="539" spans="1:15">
      <c r="A539" s="284">
        <v>2080602</v>
      </c>
      <c r="B539" s="169" t="s">
        <v>509</v>
      </c>
      <c r="C539" s="241"/>
      <c r="D539" s="286">
        <v>0</v>
      </c>
      <c r="E539" s="241"/>
      <c r="F539" s="228"/>
      <c r="G539" s="241"/>
      <c r="H539" s="230"/>
      <c r="I539" s="286">
        <f>M539+P539+Q539</f>
        <v>0</v>
      </c>
      <c r="J539" s="241"/>
      <c r="K539" s="230"/>
      <c r="M539">
        <f t="shared" si="50"/>
        <v>0</v>
      </c>
      <c r="N539" s="301"/>
      <c r="O539" s="301"/>
    </row>
    <row r="540" spans="1:15">
      <c r="A540" s="284">
        <v>2080699</v>
      </c>
      <c r="B540" s="169" t="s">
        <v>510</v>
      </c>
      <c r="C540" s="241">
        <v>55</v>
      </c>
      <c r="D540" s="286">
        <v>0</v>
      </c>
      <c r="E540" s="241"/>
      <c r="F540" s="228"/>
      <c r="G540" s="241"/>
      <c r="H540" s="230"/>
      <c r="I540" s="286">
        <f>M540+P540+Q540</f>
        <v>0</v>
      </c>
      <c r="J540" s="241"/>
      <c r="K540" s="230"/>
      <c r="M540">
        <f t="shared" si="50"/>
        <v>0</v>
      </c>
      <c r="N540" s="301"/>
      <c r="O540" s="301"/>
    </row>
    <row r="541" spans="1:15">
      <c r="A541" s="278">
        <v>20807</v>
      </c>
      <c r="B541" s="307" t="s">
        <v>511</v>
      </c>
      <c r="C541" s="280">
        <f>SUM(C542:C550)</f>
        <v>2268</v>
      </c>
      <c r="D541" s="281">
        <v>61</v>
      </c>
      <c r="E541" s="280">
        <f>SUM(E542:E550)</f>
        <v>1416</v>
      </c>
      <c r="F541" s="282">
        <f>E541/D541*100</f>
        <v>2321.31147540984</v>
      </c>
      <c r="G541" s="280">
        <f>E541-C541</f>
        <v>-852</v>
      </c>
      <c r="H541" s="283">
        <f>(E541/C541-1)*100</f>
        <v>-37.5661375661376</v>
      </c>
      <c r="I541" s="281">
        <f>SUM(I542:I550)</f>
        <v>1166</v>
      </c>
      <c r="J541" s="304">
        <f>I541-D541</f>
        <v>1105</v>
      </c>
      <c r="K541" s="283">
        <f>(I541/D541-1)*100</f>
        <v>1811.47540983607</v>
      </c>
      <c r="M541">
        <f t="shared" si="50"/>
        <v>0</v>
      </c>
      <c r="N541" s="301"/>
      <c r="O541" s="301"/>
    </row>
    <row r="542" spans="1:15">
      <c r="A542" s="284">
        <v>2080701</v>
      </c>
      <c r="B542" s="169" t="s">
        <v>512</v>
      </c>
      <c r="C542" s="241"/>
      <c r="D542" s="286">
        <v>0</v>
      </c>
      <c r="E542" s="241"/>
      <c r="F542" s="228"/>
      <c r="G542" s="229"/>
      <c r="H542" s="230"/>
      <c r="I542" s="286">
        <f t="shared" ref="I542:I550" si="53">M542+P542+Q542</f>
        <v>0</v>
      </c>
      <c r="J542" s="241">
        <v>0</v>
      </c>
      <c r="K542" s="230">
        <v>0</v>
      </c>
      <c r="M542">
        <f t="shared" si="50"/>
        <v>0</v>
      </c>
      <c r="N542" s="301"/>
      <c r="O542" s="301"/>
    </row>
    <row r="543" spans="1:16">
      <c r="A543" s="284">
        <v>2080702</v>
      </c>
      <c r="B543" s="169" t="s">
        <v>513</v>
      </c>
      <c r="C543" s="241">
        <v>123</v>
      </c>
      <c r="D543" s="286">
        <v>0</v>
      </c>
      <c r="E543" s="241">
        <v>23</v>
      </c>
      <c r="F543" s="228"/>
      <c r="G543" s="229"/>
      <c r="H543" s="230"/>
      <c r="I543" s="286">
        <f t="shared" si="53"/>
        <v>110</v>
      </c>
      <c r="J543" s="241">
        <v>0</v>
      </c>
      <c r="K543" s="230">
        <v>0</v>
      </c>
      <c r="M543">
        <f t="shared" si="50"/>
        <v>0</v>
      </c>
      <c r="N543" s="301"/>
      <c r="O543" s="301"/>
      <c r="P543">
        <v>110</v>
      </c>
    </row>
    <row r="544" spans="1:16">
      <c r="A544" s="284">
        <v>2080704</v>
      </c>
      <c r="B544" s="169" t="s">
        <v>514</v>
      </c>
      <c r="C544" s="241">
        <v>543</v>
      </c>
      <c r="D544" s="286">
        <v>0</v>
      </c>
      <c r="E544" s="241">
        <v>593</v>
      </c>
      <c r="F544" s="228"/>
      <c r="G544" s="229"/>
      <c r="H544" s="230"/>
      <c r="I544" s="286">
        <f t="shared" si="53"/>
        <v>337</v>
      </c>
      <c r="J544" s="241">
        <v>0</v>
      </c>
      <c r="K544" s="230">
        <v>0</v>
      </c>
      <c r="M544">
        <f t="shared" si="50"/>
        <v>0</v>
      </c>
      <c r="N544" s="301"/>
      <c r="O544" s="301"/>
      <c r="P544">
        <v>337</v>
      </c>
    </row>
    <row r="545" spans="1:17">
      <c r="A545" s="284">
        <v>2080705</v>
      </c>
      <c r="B545" s="169" t="s">
        <v>515</v>
      </c>
      <c r="C545" s="241">
        <v>601</v>
      </c>
      <c r="D545" s="286">
        <v>0</v>
      </c>
      <c r="E545" s="241">
        <v>598</v>
      </c>
      <c r="F545" s="228"/>
      <c r="G545" s="229"/>
      <c r="H545" s="230"/>
      <c r="I545" s="286">
        <f t="shared" si="53"/>
        <v>639</v>
      </c>
      <c r="J545" s="241">
        <v>0</v>
      </c>
      <c r="K545" s="230">
        <v>0</v>
      </c>
      <c r="M545">
        <f t="shared" si="50"/>
        <v>0</v>
      </c>
      <c r="N545" s="301"/>
      <c r="O545" s="301"/>
      <c r="P545">
        <v>416</v>
      </c>
      <c r="Q545">
        <v>223</v>
      </c>
    </row>
    <row r="546" spans="1:15">
      <c r="A546" s="284">
        <v>2080709</v>
      </c>
      <c r="B546" s="169" t="s">
        <v>516</v>
      </c>
      <c r="C546" s="241">
        <v>0</v>
      </c>
      <c r="D546" s="286">
        <v>0</v>
      </c>
      <c r="E546" s="241">
        <v>0</v>
      </c>
      <c r="F546" s="228"/>
      <c r="G546" s="229"/>
      <c r="H546" s="230"/>
      <c r="I546" s="286">
        <f t="shared" si="53"/>
        <v>0</v>
      </c>
      <c r="J546" s="241">
        <v>0</v>
      </c>
      <c r="K546" s="230">
        <v>0</v>
      </c>
      <c r="M546">
        <f t="shared" si="50"/>
        <v>0</v>
      </c>
      <c r="N546" s="301"/>
      <c r="O546" s="301"/>
    </row>
    <row r="547" spans="1:16">
      <c r="A547" s="284">
        <v>2080711</v>
      </c>
      <c r="B547" s="169" t="s">
        <v>517</v>
      </c>
      <c r="C547" s="241">
        <v>113</v>
      </c>
      <c r="D547" s="286">
        <v>0</v>
      </c>
      <c r="E547" s="241">
        <v>31</v>
      </c>
      <c r="F547" s="228"/>
      <c r="G547" s="229"/>
      <c r="H547" s="230"/>
      <c r="I547" s="286">
        <f t="shared" si="53"/>
        <v>20</v>
      </c>
      <c r="J547" s="241">
        <v>0</v>
      </c>
      <c r="K547" s="230">
        <v>0</v>
      </c>
      <c r="M547">
        <f t="shared" si="50"/>
        <v>0</v>
      </c>
      <c r="N547" s="301"/>
      <c r="O547" s="301"/>
      <c r="P547">
        <v>20</v>
      </c>
    </row>
    <row r="548" spans="1:15">
      <c r="A548" s="284">
        <v>2080712</v>
      </c>
      <c r="B548" s="169" t="s">
        <v>518</v>
      </c>
      <c r="C548" s="241">
        <v>0</v>
      </c>
      <c r="D548" s="286">
        <v>0</v>
      </c>
      <c r="E548" s="241">
        <v>0</v>
      </c>
      <c r="F548" s="228"/>
      <c r="G548" s="229"/>
      <c r="H548" s="230"/>
      <c r="I548" s="286">
        <f t="shared" si="53"/>
        <v>0</v>
      </c>
      <c r="J548" s="241">
        <v>0</v>
      </c>
      <c r="K548" s="230">
        <v>0</v>
      </c>
      <c r="M548">
        <f t="shared" si="50"/>
        <v>0</v>
      </c>
      <c r="N548" s="301"/>
      <c r="O548" s="301"/>
    </row>
    <row r="549" spans="1:15">
      <c r="A549" s="284">
        <v>2080713</v>
      </c>
      <c r="B549" s="169" t="s">
        <v>519</v>
      </c>
      <c r="C549" s="241">
        <v>0</v>
      </c>
      <c r="D549" s="286">
        <v>0</v>
      </c>
      <c r="E549" s="241">
        <v>0</v>
      </c>
      <c r="F549" s="228"/>
      <c r="G549" s="229"/>
      <c r="H549" s="230"/>
      <c r="I549" s="286">
        <f t="shared" si="53"/>
        <v>0</v>
      </c>
      <c r="J549" s="241">
        <v>0</v>
      </c>
      <c r="K549" s="230">
        <v>0</v>
      </c>
      <c r="M549">
        <f t="shared" si="50"/>
        <v>0</v>
      </c>
      <c r="N549" s="301"/>
      <c r="O549" s="301"/>
    </row>
    <row r="550" spans="1:17">
      <c r="A550" s="284">
        <v>2080799</v>
      </c>
      <c r="B550" s="169" t="s">
        <v>520</v>
      </c>
      <c r="C550" s="241">
        <v>888</v>
      </c>
      <c r="D550" s="286">
        <v>61</v>
      </c>
      <c r="E550" s="241">
        <v>171</v>
      </c>
      <c r="F550" s="228"/>
      <c r="G550" s="229"/>
      <c r="H550" s="230"/>
      <c r="I550" s="286">
        <f t="shared" si="53"/>
        <v>60</v>
      </c>
      <c r="J550" s="241"/>
      <c r="K550" s="230"/>
      <c r="M550">
        <f t="shared" si="50"/>
        <v>0</v>
      </c>
      <c r="N550" s="301"/>
      <c r="O550" s="301"/>
      <c r="P550">
        <v>27</v>
      </c>
      <c r="Q550">
        <v>33</v>
      </c>
    </row>
    <row r="551" spans="1:15">
      <c r="A551" s="278">
        <v>20808</v>
      </c>
      <c r="B551" s="307" t="s">
        <v>521</v>
      </c>
      <c r="C551" s="280">
        <f>SUM(C552:C559)</f>
        <v>3660</v>
      </c>
      <c r="D551" s="281">
        <v>3299</v>
      </c>
      <c r="E551" s="280">
        <f>SUM(E552:E559)</f>
        <v>3447</v>
      </c>
      <c r="F551" s="282">
        <f>E551/D551*100</f>
        <v>104.486207941801</v>
      </c>
      <c r="G551" s="280">
        <f>E551-C551</f>
        <v>-213</v>
      </c>
      <c r="H551" s="283">
        <f>(E551/C551-1)*100</f>
        <v>-5.81967213114755</v>
      </c>
      <c r="I551" s="281">
        <f>SUM(I552:I559)</f>
        <v>3229</v>
      </c>
      <c r="J551" s="304">
        <f>I551-D551</f>
        <v>-70</v>
      </c>
      <c r="K551" s="283">
        <f>(I551/D551-1)*100</f>
        <v>-2.12185510760836</v>
      </c>
      <c r="M551">
        <f t="shared" si="50"/>
        <v>0</v>
      </c>
      <c r="N551" s="301"/>
      <c r="O551" s="301"/>
    </row>
    <row r="552" spans="1:17">
      <c r="A552" s="284">
        <v>2080801</v>
      </c>
      <c r="B552" s="169" t="s">
        <v>522</v>
      </c>
      <c r="C552" s="241">
        <v>256</v>
      </c>
      <c r="D552" s="292">
        <v>0</v>
      </c>
      <c r="E552" s="241">
        <v>83</v>
      </c>
      <c r="F552" s="228"/>
      <c r="G552" s="229"/>
      <c r="H552" s="230"/>
      <c r="I552" s="286">
        <f t="shared" ref="I552:I559" si="54">M552+P552+Q552</f>
        <v>11</v>
      </c>
      <c r="J552" s="241"/>
      <c r="K552" s="230"/>
      <c r="M552">
        <f t="shared" si="50"/>
        <v>0</v>
      </c>
      <c r="N552" s="301"/>
      <c r="O552" s="301"/>
      <c r="P552">
        <v>10</v>
      </c>
      <c r="Q552">
        <v>1</v>
      </c>
    </row>
    <row r="553" spans="1:17">
      <c r="A553" s="284">
        <v>2080802</v>
      </c>
      <c r="B553" s="169" t="s">
        <v>523</v>
      </c>
      <c r="C553" s="241">
        <v>274</v>
      </c>
      <c r="D553" s="292">
        <v>118</v>
      </c>
      <c r="E553" s="241">
        <v>284</v>
      </c>
      <c r="F553" s="228"/>
      <c r="G553" s="229"/>
      <c r="H553" s="230"/>
      <c r="I553" s="286">
        <f t="shared" si="54"/>
        <v>86</v>
      </c>
      <c r="J553" s="241"/>
      <c r="K553" s="230"/>
      <c r="M553">
        <f t="shared" si="50"/>
        <v>1</v>
      </c>
      <c r="N553" s="301">
        <v>1</v>
      </c>
      <c r="O553" s="301"/>
      <c r="P553">
        <v>80</v>
      </c>
      <c r="Q553">
        <v>5</v>
      </c>
    </row>
    <row r="554" spans="1:17">
      <c r="A554" s="284">
        <v>2080803</v>
      </c>
      <c r="B554" s="169" t="s">
        <v>524</v>
      </c>
      <c r="C554" s="241">
        <v>263</v>
      </c>
      <c r="D554" s="292">
        <v>0</v>
      </c>
      <c r="E554" s="241">
        <v>2007</v>
      </c>
      <c r="F554" s="228"/>
      <c r="G554" s="229"/>
      <c r="H554" s="230"/>
      <c r="I554" s="286">
        <f t="shared" si="54"/>
        <v>2415</v>
      </c>
      <c r="J554" s="241"/>
      <c r="K554" s="230"/>
      <c r="M554">
        <f t="shared" si="50"/>
        <v>15</v>
      </c>
      <c r="N554" s="301">
        <v>15</v>
      </c>
      <c r="O554" s="301"/>
      <c r="P554">
        <v>2348</v>
      </c>
      <c r="Q554">
        <v>52</v>
      </c>
    </row>
    <row r="555" spans="1:17">
      <c r="A555" s="284">
        <v>2080805</v>
      </c>
      <c r="B555" s="169" t="s">
        <v>525</v>
      </c>
      <c r="C555" s="241">
        <v>518</v>
      </c>
      <c r="D555" s="292">
        <v>270</v>
      </c>
      <c r="E555" s="241">
        <v>451</v>
      </c>
      <c r="F555" s="228"/>
      <c r="G555" s="229"/>
      <c r="H555" s="230"/>
      <c r="I555" s="286">
        <f t="shared" si="54"/>
        <v>577</v>
      </c>
      <c r="J555" s="241"/>
      <c r="K555" s="230"/>
      <c r="M555">
        <f t="shared" si="50"/>
        <v>270</v>
      </c>
      <c r="N555" s="301">
        <v>270</v>
      </c>
      <c r="O555" s="301"/>
      <c r="Q555">
        <v>307</v>
      </c>
    </row>
    <row r="556" spans="1:17">
      <c r="A556" s="284">
        <v>2080806</v>
      </c>
      <c r="B556" s="169" t="s">
        <v>526</v>
      </c>
      <c r="C556" s="241">
        <v>248</v>
      </c>
      <c r="D556" s="292">
        <v>0</v>
      </c>
      <c r="E556" s="241">
        <v>261</v>
      </c>
      <c r="F556" s="228"/>
      <c r="G556" s="229"/>
      <c r="H556" s="230"/>
      <c r="I556" s="286">
        <f t="shared" si="54"/>
        <v>92</v>
      </c>
      <c r="J556" s="241"/>
      <c r="K556" s="230"/>
      <c r="M556">
        <f t="shared" si="50"/>
        <v>0</v>
      </c>
      <c r="N556" s="301"/>
      <c r="O556" s="301"/>
      <c r="P556">
        <v>80</v>
      </c>
      <c r="Q556">
        <v>12</v>
      </c>
    </row>
    <row r="557" spans="1:15">
      <c r="A557" s="284">
        <v>2080807</v>
      </c>
      <c r="B557" s="169" t="s">
        <v>527</v>
      </c>
      <c r="C557" s="241">
        <v>0</v>
      </c>
      <c r="D557" s="292">
        <v>6</v>
      </c>
      <c r="E557" s="241">
        <v>0</v>
      </c>
      <c r="F557" s="228"/>
      <c r="G557" s="229"/>
      <c r="H557" s="230"/>
      <c r="I557" s="286">
        <f t="shared" si="54"/>
        <v>2</v>
      </c>
      <c r="J557" s="241"/>
      <c r="K557" s="230"/>
      <c r="M557">
        <f t="shared" si="50"/>
        <v>2</v>
      </c>
      <c r="N557" s="301">
        <v>2</v>
      </c>
      <c r="O557" s="301"/>
    </row>
    <row r="558" spans="1:15">
      <c r="A558" s="284">
        <v>2080808</v>
      </c>
      <c r="B558" s="169" t="s">
        <v>528</v>
      </c>
      <c r="C558" s="241">
        <v>3</v>
      </c>
      <c r="D558" s="292">
        <v>3</v>
      </c>
      <c r="E558" s="241">
        <v>21</v>
      </c>
      <c r="F558" s="228"/>
      <c r="G558" s="229"/>
      <c r="H558" s="230"/>
      <c r="I558" s="286">
        <f t="shared" si="54"/>
        <v>1</v>
      </c>
      <c r="J558" s="241"/>
      <c r="K558" s="230"/>
      <c r="M558">
        <f t="shared" si="50"/>
        <v>1</v>
      </c>
      <c r="N558" s="301">
        <v>1</v>
      </c>
      <c r="O558" s="301"/>
    </row>
    <row r="559" spans="1:17">
      <c r="A559" s="284">
        <v>2080899</v>
      </c>
      <c r="B559" s="169" t="s">
        <v>529</v>
      </c>
      <c r="C559" s="241">
        <v>2098</v>
      </c>
      <c r="D559" s="292">
        <v>2902</v>
      </c>
      <c r="E559" s="241">
        <v>340</v>
      </c>
      <c r="F559" s="228"/>
      <c r="G559" s="229"/>
      <c r="H559" s="230"/>
      <c r="I559" s="286">
        <f t="shared" si="54"/>
        <v>45</v>
      </c>
      <c r="J559" s="241"/>
      <c r="K559" s="230"/>
      <c r="M559">
        <f t="shared" si="50"/>
        <v>0</v>
      </c>
      <c r="N559" s="301"/>
      <c r="O559" s="301"/>
      <c r="P559">
        <v>42</v>
      </c>
      <c r="Q559">
        <v>3</v>
      </c>
    </row>
    <row r="560" spans="1:15">
      <c r="A560" s="278">
        <v>20809</v>
      </c>
      <c r="B560" s="307" t="s">
        <v>530</v>
      </c>
      <c r="C560" s="280">
        <f>SUM(C561:C566)</f>
        <v>195</v>
      </c>
      <c r="D560" s="281">
        <v>154</v>
      </c>
      <c r="E560" s="280">
        <f>SUM(E561:E566)</f>
        <v>227</v>
      </c>
      <c r="F560" s="282">
        <f>E560/D560*100</f>
        <v>147.402597402597</v>
      </c>
      <c r="G560" s="280">
        <f>E560-C560</f>
        <v>32</v>
      </c>
      <c r="H560" s="283">
        <f>(E560/C560-1)*100</f>
        <v>16.4102564102564</v>
      </c>
      <c r="I560" s="281">
        <f>SUM(I561:I566)</f>
        <v>178</v>
      </c>
      <c r="J560" s="304">
        <f>I560-D560</f>
        <v>24</v>
      </c>
      <c r="K560" s="283">
        <f>(I560/D560-1)*100</f>
        <v>15.5844155844156</v>
      </c>
      <c r="M560">
        <f t="shared" si="50"/>
        <v>0</v>
      </c>
      <c r="N560" s="301"/>
      <c r="O560" s="301"/>
    </row>
    <row r="561" spans="1:16">
      <c r="A561" s="284">
        <v>2080901</v>
      </c>
      <c r="B561" s="169" t="s">
        <v>531</v>
      </c>
      <c r="C561" s="241">
        <v>148</v>
      </c>
      <c r="D561" s="292">
        <v>142</v>
      </c>
      <c r="E561" s="241">
        <v>171</v>
      </c>
      <c r="F561" s="228"/>
      <c r="G561" s="229"/>
      <c r="H561" s="230"/>
      <c r="I561" s="286">
        <f t="shared" ref="I561:I566" si="55">M561+P561+Q561</f>
        <v>170</v>
      </c>
      <c r="J561" s="241"/>
      <c r="K561" s="230"/>
      <c r="M561">
        <f t="shared" si="50"/>
        <v>30</v>
      </c>
      <c r="N561" s="301">
        <v>30</v>
      </c>
      <c r="O561" s="301"/>
      <c r="P561">
        <v>140</v>
      </c>
    </row>
    <row r="562" spans="1:17">
      <c r="A562" s="284">
        <v>2080902</v>
      </c>
      <c r="B562" s="169" t="s">
        <v>532</v>
      </c>
      <c r="C562" s="241">
        <v>11</v>
      </c>
      <c r="D562" s="292">
        <v>4</v>
      </c>
      <c r="E562" s="241">
        <v>11</v>
      </c>
      <c r="F562" s="228"/>
      <c r="G562" s="229"/>
      <c r="H562" s="230"/>
      <c r="I562" s="286">
        <f t="shared" si="55"/>
        <v>1</v>
      </c>
      <c r="J562" s="241"/>
      <c r="K562" s="230"/>
      <c r="M562">
        <f t="shared" si="50"/>
        <v>0</v>
      </c>
      <c r="N562" s="301"/>
      <c r="O562" s="301"/>
      <c r="Q562">
        <v>1</v>
      </c>
    </row>
    <row r="563" spans="1:17">
      <c r="A563" s="284">
        <v>2080903</v>
      </c>
      <c r="B563" s="169" t="s">
        <v>533</v>
      </c>
      <c r="C563" s="241">
        <v>0</v>
      </c>
      <c r="D563" s="292">
        <v>0</v>
      </c>
      <c r="E563" s="241">
        <v>1</v>
      </c>
      <c r="F563" s="228"/>
      <c r="G563" s="229"/>
      <c r="H563" s="230"/>
      <c r="I563" s="286">
        <f t="shared" si="55"/>
        <v>5</v>
      </c>
      <c r="J563" s="241"/>
      <c r="K563" s="230"/>
      <c r="M563">
        <f t="shared" si="50"/>
        <v>0</v>
      </c>
      <c r="N563" s="301"/>
      <c r="O563" s="301"/>
      <c r="Q563">
        <v>5</v>
      </c>
    </row>
    <row r="564" spans="1:15">
      <c r="A564" s="284">
        <v>2080904</v>
      </c>
      <c r="B564" s="169" t="s">
        <v>534</v>
      </c>
      <c r="C564" s="241">
        <v>0</v>
      </c>
      <c r="D564" s="292">
        <v>0</v>
      </c>
      <c r="E564" s="241">
        <v>15</v>
      </c>
      <c r="F564" s="228"/>
      <c r="G564" s="229"/>
      <c r="H564" s="230"/>
      <c r="I564" s="286">
        <f t="shared" si="55"/>
        <v>0</v>
      </c>
      <c r="J564" s="241"/>
      <c r="K564" s="230"/>
      <c r="M564">
        <f t="shared" si="50"/>
        <v>0</v>
      </c>
      <c r="N564" s="301"/>
      <c r="O564" s="301"/>
    </row>
    <row r="565" spans="1:17">
      <c r="A565" s="284">
        <v>2080905</v>
      </c>
      <c r="B565" s="169" t="s">
        <v>535</v>
      </c>
      <c r="C565" s="241">
        <v>36</v>
      </c>
      <c r="D565" s="292">
        <v>5</v>
      </c>
      <c r="E565" s="241">
        <v>29</v>
      </c>
      <c r="F565" s="228"/>
      <c r="G565" s="229"/>
      <c r="H565" s="230"/>
      <c r="I565" s="286">
        <f t="shared" si="55"/>
        <v>2</v>
      </c>
      <c r="J565" s="241"/>
      <c r="K565" s="230"/>
      <c r="M565">
        <f t="shared" si="50"/>
        <v>0</v>
      </c>
      <c r="N565" s="301"/>
      <c r="O565" s="301"/>
      <c r="Q565">
        <v>2</v>
      </c>
    </row>
    <row r="566" spans="1:15">
      <c r="A566" s="284">
        <v>2080999</v>
      </c>
      <c r="B566" s="169" t="s">
        <v>536</v>
      </c>
      <c r="C566" s="289"/>
      <c r="D566" s="292">
        <v>3</v>
      </c>
      <c r="E566" s="289"/>
      <c r="F566" s="228"/>
      <c r="G566" s="229"/>
      <c r="H566" s="230"/>
      <c r="I566" s="286">
        <f t="shared" si="55"/>
        <v>0</v>
      </c>
      <c r="J566" s="241"/>
      <c r="K566" s="230"/>
      <c r="M566">
        <f t="shared" si="50"/>
        <v>0</v>
      </c>
      <c r="N566" s="301"/>
      <c r="O566" s="301"/>
    </row>
    <row r="567" spans="1:15">
      <c r="A567" s="278">
        <v>20810</v>
      </c>
      <c r="B567" s="307" t="s">
        <v>537</v>
      </c>
      <c r="C567" s="280">
        <f>SUM(C568:C574)</f>
        <v>923</v>
      </c>
      <c r="D567" s="281">
        <v>857</v>
      </c>
      <c r="E567" s="280">
        <f>SUM(E568:E574)</f>
        <v>1137</v>
      </c>
      <c r="F567" s="282">
        <f>E567/D567*100</f>
        <v>132.67211201867</v>
      </c>
      <c r="G567" s="280">
        <f>E567-C567</f>
        <v>214</v>
      </c>
      <c r="H567" s="283">
        <f>(E567/C567-1)*100</f>
        <v>23.1852654387866</v>
      </c>
      <c r="I567" s="281">
        <f>SUM(I568:I574)</f>
        <v>1139</v>
      </c>
      <c r="J567" s="304">
        <f>I567-D567</f>
        <v>282</v>
      </c>
      <c r="K567" s="283">
        <f>(I567/D567-1)*100</f>
        <v>32.9054842473746</v>
      </c>
      <c r="M567">
        <f t="shared" si="50"/>
        <v>0</v>
      </c>
      <c r="N567" s="301"/>
      <c r="O567" s="301"/>
    </row>
    <row r="568" spans="1:16">
      <c r="A568" s="284">
        <v>2081001</v>
      </c>
      <c r="B568" s="169" t="s">
        <v>538</v>
      </c>
      <c r="C568" s="241">
        <v>162</v>
      </c>
      <c r="D568" s="292">
        <v>32</v>
      </c>
      <c r="E568" s="241">
        <v>171</v>
      </c>
      <c r="F568" s="228"/>
      <c r="G568" s="229"/>
      <c r="H568" s="230"/>
      <c r="I568" s="286">
        <f t="shared" ref="I568:I574" si="56">M568+P568+Q568</f>
        <v>152</v>
      </c>
      <c r="J568" s="241"/>
      <c r="K568" s="230"/>
      <c r="M568">
        <f t="shared" si="50"/>
        <v>37</v>
      </c>
      <c r="N568" s="301">
        <v>37</v>
      </c>
      <c r="O568" s="301"/>
      <c r="P568">
        <v>115</v>
      </c>
    </row>
    <row r="569" spans="1:17">
      <c r="A569" s="284">
        <v>2081002</v>
      </c>
      <c r="B569" s="169" t="s">
        <v>539</v>
      </c>
      <c r="C569" s="241">
        <v>714</v>
      </c>
      <c r="D569" s="292">
        <v>732</v>
      </c>
      <c r="E569" s="241">
        <v>721</v>
      </c>
      <c r="F569" s="228"/>
      <c r="G569" s="229"/>
      <c r="H569" s="230"/>
      <c r="I569" s="286">
        <f t="shared" si="56"/>
        <v>832</v>
      </c>
      <c r="J569" s="241"/>
      <c r="K569" s="230"/>
      <c r="M569">
        <f t="shared" si="50"/>
        <v>797</v>
      </c>
      <c r="N569" s="301">
        <v>797</v>
      </c>
      <c r="O569" s="301"/>
      <c r="Q569">
        <v>35</v>
      </c>
    </row>
    <row r="570" spans="1:15">
      <c r="A570" s="284">
        <v>2081003</v>
      </c>
      <c r="B570" s="169" t="s">
        <v>540</v>
      </c>
      <c r="C570" s="241">
        <v>0</v>
      </c>
      <c r="D570" s="292">
        <v>0</v>
      </c>
      <c r="E570" s="241">
        <v>0</v>
      </c>
      <c r="F570" s="228"/>
      <c r="G570" s="229"/>
      <c r="H570" s="230"/>
      <c r="I570" s="286">
        <f t="shared" si="56"/>
        <v>0</v>
      </c>
      <c r="J570" s="241"/>
      <c r="K570" s="230"/>
      <c r="M570">
        <f t="shared" si="50"/>
        <v>0</v>
      </c>
      <c r="N570" s="301"/>
      <c r="O570" s="301"/>
    </row>
    <row r="571" spans="1:15">
      <c r="A571" s="284">
        <v>2081004</v>
      </c>
      <c r="B571" s="169" t="s">
        <v>541</v>
      </c>
      <c r="C571" s="241">
        <v>0</v>
      </c>
      <c r="D571" s="292">
        <v>0</v>
      </c>
      <c r="E571" s="241">
        <v>137</v>
      </c>
      <c r="F571" s="228"/>
      <c r="G571" s="229"/>
      <c r="H571" s="230"/>
      <c r="I571" s="286">
        <f t="shared" si="56"/>
        <v>102</v>
      </c>
      <c r="J571" s="241"/>
      <c r="K571" s="230"/>
      <c r="M571">
        <f t="shared" si="50"/>
        <v>102</v>
      </c>
      <c r="N571" s="301">
        <v>102</v>
      </c>
      <c r="O571" s="301"/>
    </row>
    <row r="572" spans="1:15">
      <c r="A572" s="284">
        <v>2081005</v>
      </c>
      <c r="B572" s="169" t="s">
        <v>542</v>
      </c>
      <c r="C572" s="241">
        <v>41</v>
      </c>
      <c r="D572" s="292">
        <v>93</v>
      </c>
      <c r="E572" s="241">
        <v>97</v>
      </c>
      <c r="F572" s="228"/>
      <c r="G572" s="229"/>
      <c r="H572" s="230"/>
      <c r="I572" s="286">
        <f t="shared" si="56"/>
        <v>53</v>
      </c>
      <c r="J572" s="241"/>
      <c r="K572" s="230"/>
      <c r="M572">
        <f t="shared" si="50"/>
        <v>53</v>
      </c>
      <c r="N572" s="301">
        <v>53</v>
      </c>
      <c r="O572" s="301"/>
    </row>
    <row r="573" spans="1:15">
      <c r="A573" s="284">
        <v>2081006</v>
      </c>
      <c r="B573" s="169" t="s">
        <v>543</v>
      </c>
      <c r="C573" s="241">
        <v>0</v>
      </c>
      <c r="D573" s="292">
        <v>0</v>
      </c>
      <c r="E573" s="241">
        <v>11</v>
      </c>
      <c r="F573" s="228"/>
      <c r="G573" s="229"/>
      <c r="H573" s="230"/>
      <c r="I573" s="286">
        <f t="shared" si="56"/>
        <v>0</v>
      </c>
      <c r="J573" s="241"/>
      <c r="K573" s="230"/>
      <c r="M573">
        <f t="shared" si="50"/>
        <v>0</v>
      </c>
      <c r="N573" s="301"/>
      <c r="O573" s="301"/>
    </row>
    <row r="574" spans="1:15">
      <c r="A574" s="284">
        <v>2081099</v>
      </c>
      <c r="B574" s="169" t="s">
        <v>544</v>
      </c>
      <c r="C574" s="241">
        <v>6</v>
      </c>
      <c r="D574" s="292">
        <v>0</v>
      </c>
      <c r="E574" s="241"/>
      <c r="F574" s="228"/>
      <c r="G574" s="229"/>
      <c r="H574" s="230"/>
      <c r="I574" s="286">
        <f t="shared" si="56"/>
        <v>0</v>
      </c>
      <c r="J574" s="241"/>
      <c r="K574" s="230"/>
      <c r="M574">
        <f t="shared" si="50"/>
        <v>0</v>
      </c>
      <c r="N574" s="301"/>
      <c r="O574" s="301"/>
    </row>
    <row r="575" spans="1:15">
      <c r="A575" s="278">
        <v>20811</v>
      </c>
      <c r="B575" s="307" t="s">
        <v>545</v>
      </c>
      <c r="C575" s="280">
        <f>SUM(C576:C583)</f>
        <v>1550</v>
      </c>
      <c r="D575" s="281">
        <v>891</v>
      </c>
      <c r="E575" s="280">
        <f>SUM(E576:E583)</f>
        <v>2529</v>
      </c>
      <c r="F575" s="282">
        <f>E575/D575*100</f>
        <v>283.838383838384</v>
      </c>
      <c r="G575" s="280">
        <f>E575-C575</f>
        <v>979</v>
      </c>
      <c r="H575" s="283">
        <f>(E575/C575-1)*100</f>
        <v>63.1612903225806</v>
      </c>
      <c r="I575" s="281">
        <f>SUM(I576:I583)</f>
        <v>1202</v>
      </c>
      <c r="J575" s="304">
        <f>I575-D575</f>
        <v>311</v>
      </c>
      <c r="K575" s="283">
        <f>(I575/D575-1)*100</f>
        <v>34.9046015712682</v>
      </c>
      <c r="M575">
        <f t="shared" si="50"/>
        <v>0</v>
      </c>
      <c r="N575" s="301"/>
      <c r="O575" s="301"/>
    </row>
    <row r="576" spans="1:15">
      <c r="A576" s="284">
        <v>2081101</v>
      </c>
      <c r="B576" s="169" t="s">
        <v>157</v>
      </c>
      <c r="C576" s="241">
        <v>68</v>
      </c>
      <c r="D576" s="292">
        <v>68</v>
      </c>
      <c r="E576" s="241">
        <v>89</v>
      </c>
      <c r="F576" s="228"/>
      <c r="G576" s="229"/>
      <c r="H576" s="230"/>
      <c r="I576" s="286">
        <f t="shared" ref="I576:I583" si="57">M576+P576+Q576</f>
        <v>77</v>
      </c>
      <c r="J576" s="241"/>
      <c r="K576" s="230"/>
      <c r="M576">
        <f t="shared" si="50"/>
        <v>77</v>
      </c>
      <c r="N576" s="301">
        <v>77</v>
      </c>
      <c r="O576" s="301"/>
    </row>
    <row r="577" spans="1:15">
      <c r="A577" s="284">
        <v>2081102</v>
      </c>
      <c r="B577" s="169" t="s">
        <v>158</v>
      </c>
      <c r="C577" s="241">
        <v>0</v>
      </c>
      <c r="D577" s="292">
        <v>1</v>
      </c>
      <c r="E577" s="241">
        <v>0</v>
      </c>
      <c r="F577" s="228"/>
      <c r="G577" s="229"/>
      <c r="H577" s="230"/>
      <c r="I577" s="286">
        <f t="shared" si="57"/>
        <v>0</v>
      </c>
      <c r="J577" s="241"/>
      <c r="K577" s="230"/>
      <c r="M577">
        <f t="shared" si="50"/>
        <v>0</v>
      </c>
      <c r="N577" s="301"/>
      <c r="O577" s="301"/>
    </row>
    <row r="578" spans="1:15">
      <c r="A578" s="284">
        <v>2081103</v>
      </c>
      <c r="B578" s="169" t="s">
        <v>159</v>
      </c>
      <c r="C578" s="241">
        <v>0</v>
      </c>
      <c r="D578" s="292">
        <v>0</v>
      </c>
      <c r="E578" s="241">
        <v>0</v>
      </c>
      <c r="F578" s="228"/>
      <c r="G578" s="229"/>
      <c r="H578" s="230"/>
      <c r="I578" s="286">
        <f t="shared" si="57"/>
        <v>0</v>
      </c>
      <c r="J578" s="241"/>
      <c r="K578" s="230"/>
      <c r="M578">
        <f t="shared" si="50"/>
        <v>0</v>
      </c>
      <c r="N578" s="301"/>
      <c r="O578" s="301"/>
    </row>
    <row r="579" spans="1:17">
      <c r="A579" s="284">
        <v>2081104</v>
      </c>
      <c r="B579" s="169" t="s">
        <v>546</v>
      </c>
      <c r="C579" s="241">
        <v>397</v>
      </c>
      <c r="D579" s="292">
        <v>241</v>
      </c>
      <c r="E579" s="241">
        <v>1383</v>
      </c>
      <c r="F579" s="228"/>
      <c r="G579" s="229"/>
      <c r="H579" s="230"/>
      <c r="I579" s="286">
        <f t="shared" si="57"/>
        <v>326</v>
      </c>
      <c r="J579" s="241"/>
      <c r="K579" s="230"/>
      <c r="M579">
        <f t="shared" si="50"/>
        <v>1</v>
      </c>
      <c r="N579" s="301">
        <v>1</v>
      </c>
      <c r="O579" s="301"/>
      <c r="P579">
        <v>8</v>
      </c>
      <c r="Q579">
        <v>317</v>
      </c>
    </row>
    <row r="580" spans="1:17">
      <c r="A580" s="284">
        <v>2081105</v>
      </c>
      <c r="B580" s="169" t="s">
        <v>547</v>
      </c>
      <c r="C580" s="241">
        <v>145</v>
      </c>
      <c r="D580" s="292">
        <v>139</v>
      </c>
      <c r="E580" s="241">
        <v>161</v>
      </c>
      <c r="F580" s="228"/>
      <c r="G580" s="229"/>
      <c r="H580" s="230"/>
      <c r="I580" s="286">
        <f t="shared" si="57"/>
        <v>152</v>
      </c>
      <c r="J580" s="241"/>
      <c r="K580" s="230"/>
      <c r="M580">
        <f t="shared" si="50"/>
        <v>2</v>
      </c>
      <c r="N580" s="301">
        <v>2</v>
      </c>
      <c r="O580" s="301"/>
      <c r="P580">
        <v>103</v>
      </c>
      <c r="Q580">
        <v>47</v>
      </c>
    </row>
    <row r="581" spans="1:15">
      <c r="A581" s="284">
        <v>2081106</v>
      </c>
      <c r="B581" s="169" t="s">
        <v>548</v>
      </c>
      <c r="C581" s="241">
        <v>0</v>
      </c>
      <c r="D581" s="292">
        <v>0</v>
      </c>
      <c r="E581" s="241">
        <v>0</v>
      </c>
      <c r="F581" s="228"/>
      <c r="G581" s="229"/>
      <c r="H581" s="230"/>
      <c r="I581" s="286">
        <f t="shared" si="57"/>
        <v>0</v>
      </c>
      <c r="J581" s="241"/>
      <c r="K581" s="230"/>
      <c r="M581">
        <f t="shared" ref="M581:M644" si="58">N581+O581</f>
        <v>0</v>
      </c>
      <c r="N581" s="301"/>
      <c r="O581" s="301"/>
    </row>
    <row r="582" s="208" customFormat="1" spans="1:16">
      <c r="A582" s="284">
        <v>2081107</v>
      </c>
      <c r="B582" s="155" t="s">
        <v>549</v>
      </c>
      <c r="C582" s="241">
        <v>755</v>
      </c>
      <c r="D582" s="292">
        <v>230</v>
      </c>
      <c r="E582" s="241">
        <v>765</v>
      </c>
      <c r="F582" s="228"/>
      <c r="G582" s="229"/>
      <c r="H582" s="230"/>
      <c r="I582" s="286">
        <f t="shared" si="57"/>
        <v>570</v>
      </c>
      <c r="J582" s="241"/>
      <c r="K582" s="230"/>
      <c r="M582" s="208">
        <f t="shared" si="58"/>
        <v>150</v>
      </c>
      <c r="N582" s="301">
        <v>150</v>
      </c>
      <c r="O582" s="301"/>
      <c r="P582" s="208">
        <v>420</v>
      </c>
    </row>
    <row r="583" spans="1:16">
      <c r="A583" s="284">
        <v>2081199</v>
      </c>
      <c r="B583" s="169" t="s">
        <v>550</v>
      </c>
      <c r="C583" s="241">
        <v>185</v>
      </c>
      <c r="D583" s="292">
        <v>212</v>
      </c>
      <c r="E583" s="241">
        <v>131</v>
      </c>
      <c r="F583" s="228"/>
      <c r="G583" s="229"/>
      <c r="H583" s="230"/>
      <c r="I583" s="286">
        <f t="shared" si="57"/>
        <v>77</v>
      </c>
      <c r="J583" s="241"/>
      <c r="K583" s="230"/>
      <c r="M583">
        <f t="shared" si="58"/>
        <v>42</v>
      </c>
      <c r="N583" s="301">
        <v>42</v>
      </c>
      <c r="O583" s="301"/>
      <c r="P583">
        <v>35</v>
      </c>
    </row>
    <row r="584" spans="1:15">
      <c r="A584" s="278">
        <v>20816</v>
      </c>
      <c r="B584" s="307" t="s">
        <v>551</v>
      </c>
      <c r="C584" s="280">
        <f>SUM(C585:C588)</f>
        <v>157</v>
      </c>
      <c r="D584" s="281">
        <v>44</v>
      </c>
      <c r="E584" s="280">
        <f>SUM(E585:E588)</f>
        <v>47</v>
      </c>
      <c r="F584" s="282"/>
      <c r="G584" s="280"/>
      <c r="H584" s="283"/>
      <c r="I584" s="281">
        <f>SUM(I585:I588)</f>
        <v>51</v>
      </c>
      <c r="J584" s="304">
        <f>I584-D584</f>
        <v>7</v>
      </c>
      <c r="K584" s="283"/>
      <c r="M584">
        <f t="shared" si="58"/>
        <v>0</v>
      </c>
      <c r="N584" s="301"/>
      <c r="O584" s="301"/>
    </row>
    <row r="585" spans="1:15">
      <c r="A585" s="284">
        <v>2081601</v>
      </c>
      <c r="B585" s="169" t="s">
        <v>157</v>
      </c>
      <c r="C585" s="241">
        <v>14</v>
      </c>
      <c r="D585" s="292">
        <v>44</v>
      </c>
      <c r="E585" s="241">
        <v>47</v>
      </c>
      <c r="F585" s="228"/>
      <c r="G585" s="229"/>
      <c r="H585" s="230"/>
      <c r="I585" s="286">
        <f>M585+P585+Q585</f>
        <v>51</v>
      </c>
      <c r="J585" s="241"/>
      <c r="K585" s="230"/>
      <c r="M585">
        <f t="shared" si="58"/>
        <v>51</v>
      </c>
      <c r="N585" s="301">
        <v>51</v>
      </c>
      <c r="O585" s="301"/>
    </row>
    <row r="586" spans="1:15">
      <c r="A586" s="284">
        <v>2081602</v>
      </c>
      <c r="B586" s="169" t="s">
        <v>158</v>
      </c>
      <c r="C586" s="241"/>
      <c r="D586" s="292">
        <v>0</v>
      </c>
      <c r="E586" s="241"/>
      <c r="F586" s="228"/>
      <c r="G586" s="229"/>
      <c r="H586" s="230"/>
      <c r="I586" s="286">
        <f>M586+P586+Q586</f>
        <v>0</v>
      </c>
      <c r="J586" s="241"/>
      <c r="K586" s="230"/>
      <c r="M586">
        <f t="shared" si="58"/>
        <v>0</v>
      </c>
      <c r="N586" s="301"/>
      <c r="O586" s="301"/>
    </row>
    <row r="587" spans="1:15">
      <c r="A587" s="284">
        <v>2081603</v>
      </c>
      <c r="B587" s="169" t="s">
        <v>159</v>
      </c>
      <c r="C587" s="241"/>
      <c r="D587" s="292">
        <v>0</v>
      </c>
      <c r="E587" s="241"/>
      <c r="F587" s="228"/>
      <c r="G587" s="229"/>
      <c r="H587" s="230"/>
      <c r="I587" s="286">
        <f>M587+P587+Q587</f>
        <v>0</v>
      </c>
      <c r="J587" s="241"/>
      <c r="K587" s="230"/>
      <c r="M587">
        <f t="shared" si="58"/>
        <v>0</v>
      </c>
      <c r="N587" s="301"/>
      <c r="O587" s="301"/>
    </row>
    <row r="588" spans="1:15">
      <c r="A588" s="284">
        <v>2081699</v>
      </c>
      <c r="B588" s="169" t="s">
        <v>552</v>
      </c>
      <c r="C588" s="241">
        <v>143</v>
      </c>
      <c r="D588" s="292">
        <v>0</v>
      </c>
      <c r="E588" s="241"/>
      <c r="F588" s="228"/>
      <c r="G588" s="229"/>
      <c r="H588" s="230"/>
      <c r="I588" s="286">
        <f>M588+P588+Q588</f>
        <v>0</v>
      </c>
      <c r="J588" s="241"/>
      <c r="K588" s="230"/>
      <c r="M588">
        <f t="shared" si="58"/>
        <v>0</v>
      </c>
      <c r="N588" s="301"/>
      <c r="O588" s="301"/>
    </row>
    <row r="589" spans="1:15">
      <c r="A589" s="278">
        <v>20819</v>
      </c>
      <c r="B589" s="307" t="s">
        <v>553</v>
      </c>
      <c r="C589" s="280">
        <f>SUM(C590:C591)</f>
        <v>4060</v>
      </c>
      <c r="D589" s="281">
        <v>844</v>
      </c>
      <c r="E589" s="280">
        <f>SUM(E590:E591)</f>
        <v>4247</v>
      </c>
      <c r="F589" s="282">
        <f>E589/D589*100</f>
        <v>503.199052132701</v>
      </c>
      <c r="G589" s="280">
        <f>E589-C589</f>
        <v>187</v>
      </c>
      <c r="H589" s="283">
        <f>(E589/C589-1)*100</f>
        <v>4.60591133004926</v>
      </c>
      <c r="I589" s="281">
        <f>SUM(I590:I591)</f>
        <v>3251</v>
      </c>
      <c r="J589" s="304">
        <f>I589-D589</f>
        <v>2407</v>
      </c>
      <c r="K589" s="283">
        <f>(I589/D589-1)*100</f>
        <v>285.189573459716</v>
      </c>
      <c r="M589">
        <f t="shared" si="58"/>
        <v>0</v>
      </c>
      <c r="N589" s="301"/>
      <c r="O589" s="301"/>
    </row>
    <row r="590" s="208" customFormat="1" spans="1:16">
      <c r="A590" s="284">
        <v>2081901</v>
      </c>
      <c r="B590" s="288" t="s">
        <v>554</v>
      </c>
      <c r="C590" s="241">
        <v>693</v>
      </c>
      <c r="D590" s="292">
        <v>148</v>
      </c>
      <c r="E590" s="241">
        <v>769</v>
      </c>
      <c r="F590" s="228"/>
      <c r="G590" s="229"/>
      <c r="H590" s="230"/>
      <c r="I590" s="286">
        <f>M590+P590+Q590</f>
        <v>581</v>
      </c>
      <c r="J590" s="241">
        <v>0</v>
      </c>
      <c r="K590" s="230">
        <v>0</v>
      </c>
      <c r="M590" s="208">
        <f t="shared" si="58"/>
        <v>156</v>
      </c>
      <c r="N590" s="301">
        <v>156</v>
      </c>
      <c r="O590" s="301"/>
      <c r="P590" s="208">
        <v>425</v>
      </c>
    </row>
    <row r="591" s="208" customFormat="1" spans="1:16">
      <c r="A591" s="284">
        <v>2081902</v>
      </c>
      <c r="B591" s="288" t="s">
        <v>555</v>
      </c>
      <c r="C591" s="241">
        <v>3367</v>
      </c>
      <c r="D591" s="292">
        <v>696</v>
      </c>
      <c r="E591" s="241">
        <v>3478</v>
      </c>
      <c r="F591" s="228"/>
      <c r="G591" s="229"/>
      <c r="H591" s="230"/>
      <c r="I591" s="286">
        <f>M591+P591+Q591</f>
        <v>2670</v>
      </c>
      <c r="J591" s="241">
        <v>0</v>
      </c>
      <c r="K591" s="230">
        <v>0</v>
      </c>
      <c r="M591" s="208">
        <f t="shared" si="58"/>
        <v>710</v>
      </c>
      <c r="N591" s="301">
        <v>710</v>
      </c>
      <c r="O591" s="301"/>
      <c r="P591" s="208">
        <v>1960</v>
      </c>
    </row>
    <row r="592" spans="1:15">
      <c r="A592" s="278">
        <v>20820</v>
      </c>
      <c r="B592" s="307" t="s">
        <v>556</v>
      </c>
      <c r="C592" s="280">
        <f>SUM(C593:C594)</f>
        <v>123</v>
      </c>
      <c r="D592" s="281"/>
      <c r="E592" s="280">
        <f>SUM(E593:E594)</f>
        <v>97</v>
      </c>
      <c r="F592" s="282"/>
      <c r="G592" s="280">
        <f>E592-C592</f>
        <v>-26</v>
      </c>
      <c r="H592" s="283">
        <f>(E592/C592-1)*100</f>
        <v>-21.1382113821138</v>
      </c>
      <c r="I592" s="281">
        <f>SUM(I593:I594)</f>
        <v>156</v>
      </c>
      <c r="J592" s="304">
        <f>I592-D592</f>
        <v>156</v>
      </c>
      <c r="K592" s="283"/>
      <c r="M592">
        <f t="shared" si="58"/>
        <v>0</v>
      </c>
      <c r="N592" s="301"/>
      <c r="O592" s="301"/>
    </row>
    <row r="593" s="208" customFormat="1" spans="1:17">
      <c r="A593" s="284">
        <v>2082001</v>
      </c>
      <c r="B593" s="288" t="s">
        <v>557</v>
      </c>
      <c r="C593" s="241">
        <v>76</v>
      </c>
      <c r="D593" s="316">
        <v>0</v>
      </c>
      <c r="E593" s="241">
        <v>57</v>
      </c>
      <c r="F593" s="228"/>
      <c r="G593" s="241"/>
      <c r="H593" s="230"/>
      <c r="I593" s="286">
        <f>M593+P593+Q593</f>
        <v>96</v>
      </c>
      <c r="J593" s="241"/>
      <c r="K593" s="230"/>
      <c r="M593" s="208">
        <f t="shared" si="58"/>
        <v>15</v>
      </c>
      <c r="N593" s="301">
        <v>15</v>
      </c>
      <c r="O593" s="301"/>
      <c r="P593" s="208">
        <v>70</v>
      </c>
      <c r="Q593" s="208">
        <v>11</v>
      </c>
    </row>
    <row r="594" s="208" customFormat="1" spans="1:16">
      <c r="A594" s="284">
        <v>2082002</v>
      </c>
      <c r="B594" s="288" t="s">
        <v>558</v>
      </c>
      <c r="C594" s="241">
        <v>47</v>
      </c>
      <c r="D594" s="316">
        <v>0</v>
      </c>
      <c r="E594" s="241">
        <v>40</v>
      </c>
      <c r="F594" s="228"/>
      <c r="G594" s="229"/>
      <c r="H594" s="230"/>
      <c r="I594" s="286">
        <f>M594+P594+Q594</f>
        <v>60</v>
      </c>
      <c r="J594" s="241"/>
      <c r="K594" s="230"/>
      <c r="M594" s="208">
        <f t="shared" si="58"/>
        <v>0</v>
      </c>
      <c r="N594" s="301"/>
      <c r="O594" s="301"/>
      <c r="P594" s="208">
        <v>60</v>
      </c>
    </row>
    <row r="595" spans="1:15">
      <c r="A595" s="278">
        <v>20821</v>
      </c>
      <c r="B595" s="307" t="s">
        <v>559</v>
      </c>
      <c r="C595" s="280">
        <f>SUM(C596:C597)</f>
        <v>2082</v>
      </c>
      <c r="D595" s="281">
        <v>1386</v>
      </c>
      <c r="E595" s="280">
        <f>SUM(E596:E597)</f>
        <v>2610</v>
      </c>
      <c r="F595" s="282"/>
      <c r="G595" s="280">
        <f>E595-C595</f>
        <v>528</v>
      </c>
      <c r="H595" s="283">
        <f>(E595/C595-1)*100</f>
        <v>25.3602305475504</v>
      </c>
      <c r="I595" s="281">
        <f>SUM(I596:I597)</f>
        <v>2481</v>
      </c>
      <c r="J595" s="304">
        <f>I595-D595</f>
        <v>1095</v>
      </c>
      <c r="K595" s="283"/>
      <c r="M595">
        <f t="shared" si="58"/>
        <v>0</v>
      </c>
      <c r="N595" s="301"/>
      <c r="O595" s="301"/>
    </row>
    <row r="596" s="208" customFormat="1" spans="1:16">
      <c r="A596" s="284">
        <v>2082101</v>
      </c>
      <c r="B596" s="288" t="s">
        <v>560</v>
      </c>
      <c r="C596" s="241">
        <v>480</v>
      </c>
      <c r="D596" s="316">
        <v>283</v>
      </c>
      <c r="E596" s="241">
        <v>577</v>
      </c>
      <c r="F596" s="228"/>
      <c r="G596" s="241"/>
      <c r="H596" s="230"/>
      <c r="I596" s="286">
        <f>M596+P596+Q596</f>
        <v>522</v>
      </c>
      <c r="J596" s="241">
        <v>0</v>
      </c>
      <c r="K596" s="230"/>
      <c r="M596" s="208">
        <f t="shared" si="58"/>
        <v>212</v>
      </c>
      <c r="N596" s="301">
        <v>212</v>
      </c>
      <c r="O596" s="301"/>
      <c r="P596" s="208">
        <v>310</v>
      </c>
    </row>
    <row r="597" s="208" customFormat="1" spans="1:16">
      <c r="A597" s="284">
        <v>2082102</v>
      </c>
      <c r="B597" s="288" t="s">
        <v>561</v>
      </c>
      <c r="C597" s="241">
        <v>1602</v>
      </c>
      <c r="D597" s="292">
        <v>1103</v>
      </c>
      <c r="E597" s="241">
        <v>2033</v>
      </c>
      <c r="F597" s="228"/>
      <c r="G597" s="241"/>
      <c r="H597" s="230"/>
      <c r="I597" s="286">
        <f>M597+P597+Q597</f>
        <v>1959</v>
      </c>
      <c r="J597" s="241">
        <v>0</v>
      </c>
      <c r="K597" s="230"/>
      <c r="M597" s="208">
        <f t="shared" si="58"/>
        <v>848</v>
      </c>
      <c r="N597" s="301">
        <v>848</v>
      </c>
      <c r="O597" s="301"/>
      <c r="P597" s="208">
        <v>1111</v>
      </c>
    </row>
    <row r="598" spans="1:15">
      <c r="A598" s="278">
        <v>20824</v>
      </c>
      <c r="B598" s="307" t="s">
        <v>562</v>
      </c>
      <c r="C598" s="280"/>
      <c r="D598" s="281"/>
      <c r="E598" s="280"/>
      <c r="F598" s="282"/>
      <c r="G598" s="280"/>
      <c r="H598" s="283"/>
      <c r="I598" s="281"/>
      <c r="J598" s="304">
        <f>I598-D598</f>
        <v>0</v>
      </c>
      <c r="K598" s="283"/>
      <c r="M598">
        <f t="shared" si="58"/>
        <v>0</v>
      </c>
      <c r="N598" s="301"/>
      <c r="O598" s="301"/>
    </row>
    <row r="599" spans="1:15">
      <c r="A599" s="284">
        <v>2082401</v>
      </c>
      <c r="B599" s="169" t="s">
        <v>563</v>
      </c>
      <c r="C599" s="241"/>
      <c r="D599" s="286">
        <v>0</v>
      </c>
      <c r="E599" s="241"/>
      <c r="F599" s="228"/>
      <c r="G599" s="241"/>
      <c r="H599" s="230"/>
      <c r="I599" s="286">
        <f>M599+P599+Q599</f>
        <v>0</v>
      </c>
      <c r="J599" s="241">
        <v>0</v>
      </c>
      <c r="K599" s="230">
        <v>0</v>
      </c>
      <c r="M599">
        <f t="shared" si="58"/>
        <v>0</v>
      </c>
      <c r="N599" s="301"/>
      <c r="O599" s="301"/>
    </row>
    <row r="600" spans="1:15">
      <c r="A600" s="284">
        <v>2082402</v>
      </c>
      <c r="B600" s="169" t="s">
        <v>564</v>
      </c>
      <c r="C600" s="241"/>
      <c r="D600" s="286">
        <v>0</v>
      </c>
      <c r="E600" s="241"/>
      <c r="F600" s="228"/>
      <c r="G600" s="241"/>
      <c r="H600" s="230"/>
      <c r="I600" s="286">
        <f>M600+P600+Q600</f>
        <v>0</v>
      </c>
      <c r="J600" s="241">
        <v>0</v>
      </c>
      <c r="K600" s="230">
        <v>0</v>
      </c>
      <c r="M600">
        <f t="shared" si="58"/>
        <v>0</v>
      </c>
      <c r="N600" s="301"/>
      <c r="O600" s="301"/>
    </row>
    <row r="601" spans="1:15">
      <c r="A601" s="278">
        <v>20825</v>
      </c>
      <c r="B601" s="307" t="s">
        <v>565</v>
      </c>
      <c r="C601" s="280">
        <f>SUM(C602:C603)</f>
        <v>39</v>
      </c>
      <c r="D601" s="281">
        <v>40</v>
      </c>
      <c r="E601" s="280">
        <f>SUM(E602:E603)</f>
        <v>21</v>
      </c>
      <c r="F601" s="282"/>
      <c r="G601" s="280">
        <f>E601-C601</f>
        <v>-18</v>
      </c>
      <c r="H601" s="283">
        <f>(E601/C601-1)*100</f>
        <v>-46.1538461538462</v>
      </c>
      <c r="I601" s="281">
        <f>SUM(I602:I603)</f>
        <v>1</v>
      </c>
      <c r="J601" s="304">
        <f>I601-D601</f>
        <v>-39</v>
      </c>
      <c r="K601" s="283"/>
      <c r="M601">
        <f t="shared" si="58"/>
        <v>0</v>
      </c>
      <c r="N601" s="301"/>
      <c r="O601" s="301"/>
    </row>
    <row r="602" spans="1:15">
      <c r="A602" s="284">
        <v>2082501</v>
      </c>
      <c r="B602" s="169" t="s">
        <v>566</v>
      </c>
      <c r="C602" s="241"/>
      <c r="D602" s="291">
        <v>0</v>
      </c>
      <c r="E602" s="241"/>
      <c r="F602" s="228"/>
      <c r="G602" s="229"/>
      <c r="H602" s="230"/>
      <c r="I602" s="286">
        <f>M602+P602+Q602</f>
        <v>0</v>
      </c>
      <c r="J602" s="241"/>
      <c r="K602" s="230"/>
      <c r="M602">
        <f t="shared" si="58"/>
        <v>0</v>
      </c>
      <c r="N602" s="301"/>
      <c r="O602" s="301"/>
    </row>
    <row r="603" spans="1:15">
      <c r="A603" s="284">
        <v>2082502</v>
      </c>
      <c r="B603" s="169" t="s">
        <v>567</v>
      </c>
      <c r="C603" s="241">
        <v>39</v>
      </c>
      <c r="D603" s="292">
        <v>40</v>
      </c>
      <c r="E603" s="241">
        <v>21</v>
      </c>
      <c r="F603" s="228"/>
      <c r="G603" s="229"/>
      <c r="H603" s="230"/>
      <c r="I603" s="286">
        <f>M603+P603+Q603</f>
        <v>1</v>
      </c>
      <c r="J603" s="241"/>
      <c r="K603" s="230"/>
      <c r="M603">
        <f t="shared" si="58"/>
        <v>1</v>
      </c>
      <c r="N603" s="301">
        <v>1</v>
      </c>
      <c r="O603" s="301"/>
    </row>
    <row r="604" spans="1:15">
      <c r="A604" s="278">
        <v>20826</v>
      </c>
      <c r="B604" s="307" t="s">
        <v>568</v>
      </c>
      <c r="C604" s="280">
        <f>SUM(C605:C607)</f>
        <v>8743</v>
      </c>
      <c r="D604" s="281">
        <v>8380</v>
      </c>
      <c r="E604" s="280">
        <f>SUM(E605:E607)</f>
        <v>9511</v>
      </c>
      <c r="F604" s="282">
        <f>E604/D604*100</f>
        <v>113.496420047733</v>
      </c>
      <c r="G604" s="280">
        <f>E604-C604</f>
        <v>768</v>
      </c>
      <c r="H604" s="283">
        <f>(E604/C604-1)*100</f>
        <v>8.78417019329749</v>
      </c>
      <c r="I604" s="281">
        <f>SUM(I605:I607)</f>
        <v>8787</v>
      </c>
      <c r="J604" s="304">
        <f>I604-D604</f>
        <v>407</v>
      </c>
      <c r="K604" s="283">
        <f>(I604/D604-1)*100</f>
        <v>4.85680190930788</v>
      </c>
      <c r="M604">
        <f t="shared" si="58"/>
        <v>0</v>
      </c>
      <c r="N604" s="301"/>
      <c r="O604" s="301"/>
    </row>
    <row r="605" s="208" customFormat="1" spans="1:15">
      <c r="A605" s="284">
        <v>2082601</v>
      </c>
      <c r="B605" s="155" t="s">
        <v>569</v>
      </c>
      <c r="C605" s="241">
        <v>0</v>
      </c>
      <c r="D605" s="292">
        <v>0</v>
      </c>
      <c r="E605" s="241">
        <v>0</v>
      </c>
      <c r="F605" s="228"/>
      <c r="G605" s="229"/>
      <c r="H605" s="230"/>
      <c r="I605" s="286">
        <f>M605+P605+Q605</f>
        <v>0</v>
      </c>
      <c r="J605" s="241"/>
      <c r="K605" s="230"/>
      <c r="M605" s="208">
        <f t="shared" si="58"/>
        <v>0</v>
      </c>
      <c r="N605" s="301"/>
      <c r="O605" s="301"/>
    </row>
    <row r="606" s="208" customFormat="1" spans="1:16">
      <c r="A606" s="284">
        <v>2082602</v>
      </c>
      <c r="B606" s="155" t="s">
        <v>570</v>
      </c>
      <c r="C606" s="207">
        <v>8743</v>
      </c>
      <c r="D606" s="292">
        <v>8380</v>
      </c>
      <c r="E606" s="207">
        <v>9511</v>
      </c>
      <c r="F606" s="228"/>
      <c r="G606" s="229"/>
      <c r="H606" s="230"/>
      <c r="I606" s="286">
        <f>M606+P606+Q606</f>
        <v>8787</v>
      </c>
      <c r="J606" s="241"/>
      <c r="K606" s="230"/>
      <c r="M606" s="208">
        <f t="shared" si="58"/>
        <v>0</v>
      </c>
      <c r="N606" s="301"/>
      <c r="O606" s="301"/>
      <c r="P606" s="208">
        <v>8787</v>
      </c>
    </row>
    <row r="607" s="208" customFormat="1" spans="1:15">
      <c r="A607" s="284">
        <v>2082699</v>
      </c>
      <c r="B607" s="155" t="s">
        <v>571</v>
      </c>
      <c r="C607" s="241"/>
      <c r="D607" s="292">
        <v>0</v>
      </c>
      <c r="E607" s="241"/>
      <c r="F607" s="228"/>
      <c r="G607" s="229"/>
      <c r="H607" s="230"/>
      <c r="I607" s="286">
        <f>M607+P607+Q607</f>
        <v>0</v>
      </c>
      <c r="J607" s="241"/>
      <c r="K607" s="230"/>
      <c r="M607" s="208">
        <f t="shared" si="58"/>
        <v>0</v>
      </c>
      <c r="N607" s="301"/>
      <c r="O607" s="301"/>
    </row>
    <row r="608" spans="1:15">
      <c r="A608" s="278">
        <v>20827</v>
      </c>
      <c r="B608" s="307" t="s">
        <v>572</v>
      </c>
      <c r="C608" s="280"/>
      <c r="D608" s="281"/>
      <c r="E608" s="280"/>
      <c r="F608" s="282"/>
      <c r="G608" s="280"/>
      <c r="H608" s="283"/>
      <c r="I608" s="281"/>
      <c r="J608" s="304">
        <f>I608-D608</f>
        <v>0</v>
      </c>
      <c r="K608" s="283"/>
      <c r="M608">
        <f t="shared" si="58"/>
        <v>0</v>
      </c>
      <c r="N608" s="301"/>
      <c r="O608" s="301"/>
    </row>
    <row r="609" s="208" customFormat="1" spans="1:15">
      <c r="A609" s="284">
        <v>2082701</v>
      </c>
      <c r="B609" s="155" t="s">
        <v>573</v>
      </c>
      <c r="C609" s="241"/>
      <c r="D609" s="292">
        <v>0</v>
      </c>
      <c r="E609" s="241"/>
      <c r="F609" s="228"/>
      <c r="G609" s="229"/>
      <c r="H609" s="230"/>
      <c r="I609" s="286">
        <f>M609+P609+Q609</f>
        <v>0</v>
      </c>
      <c r="J609" s="241"/>
      <c r="K609" s="230"/>
      <c r="M609" s="208">
        <f t="shared" si="58"/>
        <v>0</v>
      </c>
      <c r="N609" s="301"/>
      <c r="O609" s="301"/>
    </row>
    <row r="610" s="208" customFormat="1" spans="1:15">
      <c r="A610" s="284">
        <v>2082702</v>
      </c>
      <c r="B610" s="155" t="s">
        <v>574</v>
      </c>
      <c r="C610" s="241"/>
      <c r="D610" s="292">
        <v>0</v>
      </c>
      <c r="E610" s="241"/>
      <c r="F610" s="228"/>
      <c r="G610" s="229"/>
      <c r="H610" s="230"/>
      <c r="I610" s="286">
        <f>M610+P610+Q610</f>
        <v>0</v>
      </c>
      <c r="J610" s="241"/>
      <c r="K610" s="230"/>
      <c r="M610" s="208">
        <f t="shared" si="58"/>
        <v>0</v>
      </c>
      <c r="N610" s="301"/>
      <c r="O610" s="301"/>
    </row>
    <row r="611" s="208" customFormat="1" spans="1:15">
      <c r="A611" s="284">
        <v>2082799</v>
      </c>
      <c r="B611" s="155" t="s">
        <v>575</v>
      </c>
      <c r="C611" s="241"/>
      <c r="D611" s="292">
        <v>0</v>
      </c>
      <c r="E611" s="241"/>
      <c r="F611" s="228"/>
      <c r="G611" s="229"/>
      <c r="H611" s="230"/>
      <c r="I611" s="286">
        <f>M611+P611+Q611</f>
        <v>0</v>
      </c>
      <c r="J611" s="241"/>
      <c r="K611" s="230"/>
      <c r="M611" s="208">
        <f t="shared" si="58"/>
        <v>0</v>
      </c>
      <c r="N611" s="301"/>
      <c r="O611" s="301"/>
    </row>
    <row r="612" spans="1:15">
      <c r="A612" s="278">
        <v>20828</v>
      </c>
      <c r="B612" s="307" t="s">
        <v>576</v>
      </c>
      <c r="C612" s="280">
        <f>SUM(C613:C620)</f>
        <v>519</v>
      </c>
      <c r="D612" s="281">
        <v>502</v>
      </c>
      <c r="E612" s="280">
        <f>SUM(E613:E620)</f>
        <v>509</v>
      </c>
      <c r="F612" s="282"/>
      <c r="G612" s="280"/>
      <c r="H612" s="283"/>
      <c r="I612" s="281">
        <f>SUM(I613:I620)</f>
        <v>439</v>
      </c>
      <c r="J612" s="304">
        <f>I612-D612</f>
        <v>-63</v>
      </c>
      <c r="K612" s="283"/>
      <c r="M612">
        <f t="shared" si="58"/>
        <v>0</v>
      </c>
      <c r="N612" s="301"/>
      <c r="O612" s="301"/>
    </row>
    <row r="613" s="208" customFormat="1" spans="1:15">
      <c r="A613" s="284">
        <v>2082801</v>
      </c>
      <c r="B613" s="155" t="s">
        <v>157</v>
      </c>
      <c r="C613" s="241">
        <v>60</v>
      </c>
      <c r="D613" s="292">
        <v>64</v>
      </c>
      <c r="E613" s="241">
        <v>78</v>
      </c>
      <c r="F613" s="228"/>
      <c r="G613" s="229"/>
      <c r="H613" s="230"/>
      <c r="I613" s="286">
        <f>M613+P613+Q613</f>
        <v>61</v>
      </c>
      <c r="J613" s="241"/>
      <c r="K613" s="230"/>
      <c r="M613" s="208">
        <f t="shared" si="58"/>
        <v>61</v>
      </c>
      <c r="N613" s="301">
        <v>61</v>
      </c>
      <c r="O613" s="301"/>
    </row>
    <row r="614" s="208" customFormat="1" spans="1:15">
      <c r="A614" s="284">
        <v>2082802</v>
      </c>
      <c r="B614" s="155" t="s">
        <v>158</v>
      </c>
      <c r="C614" s="241">
        <v>17</v>
      </c>
      <c r="D614" s="292">
        <v>17</v>
      </c>
      <c r="E614" s="241">
        <v>13</v>
      </c>
      <c r="F614" s="228"/>
      <c r="G614" s="229"/>
      <c r="H614" s="230"/>
      <c r="I614" s="286">
        <f>M614+P614+Q614</f>
        <v>0</v>
      </c>
      <c r="J614" s="241"/>
      <c r="K614" s="230"/>
      <c r="M614" s="208">
        <f t="shared" si="58"/>
        <v>0</v>
      </c>
      <c r="N614" s="301"/>
      <c r="O614" s="301"/>
    </row>
    <row r="615" s="208" customFormat="1" spans="1:15">
      <c r="A615" s="284">
        <v>2082803</v>
      </c>
      <c r="B615" s="155" t="s">
        <v>159</v>
      </c>
      <c r="C615" s="241">
        <v>0</v>
      </c>
      <c r="D615" s="292">
        <v>0</v>
      </c>
      <c r="E615" s="241">
        <v>0</v>
      </c>
      <c r="F615" s="228"/>
      <c r="G615" s="229"/>
      <c r="H615" s="230"/>
      <c r="I615" s="286">
        <f>M615+P615+Q615</f>
        <v>0</v>
      </c>
      <c r="J615" s="241"/>
      <c r="K615" s="230"/>
      <c r="M615" s="208">
        <f t="shared" si="58"/>
        <v>0</v>
      </c>
      <c r="N615" s="301"/>
      <c r="O615" s="301"/>
    </row>
    <row r="616" s="208" customFormat="1" spans="1:15">
      <c r="A616" s="284">
        <v>2082804</v>
      </c>
      <c r="B616" s="155" t="s">
        <v>577</v>
      </c>
      <c r="C616" s="241">
        <v>58</v>
      </c>
      <c r="D616" s="292">
        <v>40</v>
      </c>
      <c r="E616" s="241">
        <v>18</v>
      </c>
      <c r="F616" s="228"/>
      <c r="G616" s="229"/>
      <c r="H616" s="230"/>
      <c r="I616" s="286">
        <f>M616+P616+Q616</f>
        <v>0</v>
      </c>
      <c r="J616" s="241"/>
      <c r="K616" s="230"/>
      <c r="M616" s="208">
        <f t="shared" si="58"/>
        <v>0</v>
      </c>
      <c r="N616" s="301"/>
      <c r="O616" s="301"/>
    </row>
    <row r="617" s="208" customFormat="1" spans="1:15">
      <c r="A617" s="284">
        <v>2082805</v>
      </c>
      <c r="B617" s="155" t="s">
        <v>578</v>
      </c>
      <c r="C617" s="241">
        <v>0</v>
      </c>
      <c r="D617" s="292">
        <v>0</v>
      </c>
      <c r="E617" s="241">
        <v>0</v>
      </c>
      <c r="F617" s="228"/>
      <c r="G617" s="229"/>
      <c r="H617" s="230"/>
      <c r="I617" s="286">
        <f>M617+P617+Q617</f>
        <v>0</v>
      </c>
      <c r="J617" s="241"/>
      <c r="K617" s="230"/>
      <c r="M617" s="208">
        <f t="shared" si="58"/>
        <v>0</v>
      </c>
      <c r="N617" s="301"/>
      <c r="O617" s="301"/>
    </row>
    <row r="618" s="208" customFormat="1" spans="1:15">
      <c r="A618" s="284">
        <v>2082806</v>
      </c>
      <c r="B618" s="155" t="s">
        <v>197</v>
      </c>
      <c r="C618" s="241"/>
      <c r="D618" s="292"/>
      <c r="E618" s="241"/>
      <c r="F618" s="228"/>
      <c r="G618" s="229"/>
      <c r="H618" s="230"/>
      <c r="I618" s="286"/>
      <c r="J618" s="241"/>
      <c r="K618" s="230"/>
      <c r="M618" s="208">
        <f t="shared" si="58"/>
        <v>0</v>
      </c>
      <c r="N618" s="301"/>
      <c r="O618" s="301"/>
    </row>
    <row r="619" s="208" customFormat="1" spans="1:15">
      <c r="A619" s="284">
        <v>2082850</v>
      </c>
      <c r="B619" s="155" t="s">
        <v>166</v>
      </c>
      <c r="C619" s="241">
        <v>307</v>
      </c>
      <c r="D619" s="292">
        <v>346</v>
      </c>
      <c r="E619" s="241">
        <v>360</v>
      </c>
      <c r="F619" s="228"/>
      <c r="G619" s="229"/>
      <c r="H619" s="230"/>
      <c r="I619" s="286">
        <f>M619+P619+Q619</f>
        <v>0</v>
      </c>
      <c r="J619" s="241"/>
      <c r="K619" s="230"/>
      <c r="M619" s="208">
        <f t="shared" si="58"/>
        <v>0</v>
      </c>
      <c r="N619" s="301"/>
      <c r="O619" s="301"/>
    </row>
    <row r="620" s="208" customFormat="1" spans="1:15">
      <c r="A620" s="284">
        <v>2082899</v>
      </c>
      <c r="B620" s="155" t="s">
        <v>579</v>
      </c>
      <c r="C620" s="241">
        <v>77</v>
      </c>
      <c r="D620" s="292">
        <v>35</v>
      </c>
      <c r="E620" s="241">
        <v>40</v>
      </c>
      <c r="F620" s="228"/>
      <c r="G620" s="229"/>
      <c r="H620" s="230"/>
      <c r="I620" s="286">
        <f>M620+P620+Q620</f>
        <v>378</v>
      </c>
      <c r="J620" s="241"/>
      <c r="K620" s="230"/>
      <c r="M620" s="208">
        <f t="shared" si="58"/>
        <v>378</v>
      </c>
      <c r="N620" s="301">
        <v>378</v>
      </c>
      <c r="O620" s="301"/>
    </row>
    <row r="621" spans="1:15">
      <c r="A621" s="278">
        <v>20830</v>
      </c>
      <c r="B621" s="307" t="s">
        <v>580</v>
      </c>
      <c r="C621" s="280">
        <f>SUM(C622:C623)</f>
        <v>684</v>
      </c>
      <c r="D621" s="281">
        <v>345</v>
      </c>
      <c r="E621" s="280">
        <f>SUM(E622:E623)</f>
        <v>746</v>
      </c>
      <c r="F621" s="282"/>
      <c r="G621" s="280">
        <f>E621-C621</f>
        <v>62</v>
      </c>
      <c r="H621" s="283">
        <f>(E621/C621-1)*100</f>
        <v>9.06432748538011</v>
      </c>
      <c r="I621" s="281">
        <f>SUM(I622:I623)</f>
        <v>1271</v>
      </c>
      <c r="J621" s="304">
        <f>I621-D621</f>
        <v>926</v>
      </c>
      <c r="K621" s="283"/>
      <c r="M621">
        <f t="shared" si="58"/>
        <v>0</v>
      </c>
      <c r="N621" s="301"/>
      <c r="O621" s="301"/>
    </row>
    <row r="622" spans="1:15">
      <c r="A622" s="284">
        <v>2083001</v>
      </c>
      <c r="B622" s="169" t="s">
        <v>581</v>
      </c>
      <c r="C622" s="241">
        <v>78</v>
      </c>
      <c r="D622" s="286">
        <v>114</v>
      </c>
      <c r="E622" s="241">
        <v>67</v>
      </c>
      <c r="F622" s="228"/>
      <c r="G622" s="229"/>
      <c r="H622" s="230"/>
      <c r="I622" s="286">
        <f>M622+P622+Q622</f>
        <v>1068</v>
      </c>
      <c r="J622" s="241"/>
      <c r="K622" s="230"/>
      <c r="M622">
        <f t="shared" si="58"/>
        <v>1068</v>
      </c>
      <c r="N622" s="301">
        <v>1068</v>
      </c>
      <c r="O622" s="301"/>
    </row>
    <row r="623" spans="1:17">
      <c r="A623" s="284">
        <v>2083099</v>
      </c>
      <c r="B623" s="169" t="s">
        <v>582</v>
      </c>
      <c r="C623" s="241">
        <v>606</v>
      </c>
      <c r="D623" s="286">
        <v>231</v>
      </c>
      <c r="E623" s="241">
        <v>679</v>
      </c>
      <c r="F623" s="228"/>
      <c r="G623" s="229"/>
      <c r="H623" s="230"/>
      <c r="I623" s="286">
        <f>M623+P623+Q623</f>
        <v>203</v>
      </c>
      <c r="J623" s="241"/>
      <c r="K623" s="230"/>
      <c r="M623">
        <f t="shared" si="58"/>
        <v>148</v>
      </c>
      <c r="N623" s="301">
        <v>148</v>
      </c>
      <c r="O623" s="301"/>
      <c r="Q623">
        <v>55</v>
      </c>
    </row>
    <row r="624" spans="1:15">
      <c r="A624" s="278">
        <v>20899</v>
      </c>
      <c r="B624" s="307" t="s">
        <v>583</v>
      </c>
      <c r="C624" s="280">
        <f>SUM(C625)</f>
        <v>429</v>
      </c>
      <c r="D624" s="281">
        <v>5480</v>
      </c>
      <c r="E624" s="280">
        <f>SUM(E625)</f>
        <v>576</v>
      </c>
      <c r="F624" s="282"/>
      <c r="G624" s="280">
        <f>E624-C624</f>
        <v>147</v>
      </c>
      <c r="H624" s="283">
        <f>(E624/C624-1)*100</f>
        <v>34.2657342657343</v>
      </c>
      <c r="I624" s="281">
        <f>SUM(I625)</f>
        <v>781</v>
      </c>
      <c r="J624" s="304">
        <f>I624-D624</f>
        <v>-4699</v>
      </c>
      <c r="K624" s="283"/>
      <c r="M624">
        <f t="shared" si="58"/>
        <v>0</v>
      </c>
      <c r="N624" s="301"/>
      <c r="O624" s="301"/>
    </row>
    <row r="625" spans="1:17">
      <c r="A625" s="284">
        <v>2089999</v>
      </c>
      <c r="B625" s="169" t="s">
        <v>584</v>
      </c>
      <c r="C625" s="241">
        <v>429</v>
      </c>
      <c r="D625" s="286">
        <v>5480</v>
      </c>
      <c r="E625" s="241">
        <v>576</v>
      </c>
      <c r="F625" s="228"/>
      <c r="G625" s="229"/>
      <c r="H625" s="230"/>
      <c r="I625" s="286">
        <f>M625+P625+Q625</f>
        <v>781</v>
      </c>
      <c r="J625" s="241"/>
      <c r="K625" s="230"/>
      <c r="M625">
        <f t="shared" si="58"/>
        <v>672</v>
      </c>
      <c r="N625" s="301">
        <v>672</v>
      </c>
      <c r="O625" s="301"/>
      <c r="Q625">
        <v>109</v>
      </c>
    </row>
    <row r="626" s="208" customFormat="1" spans="1:15">
      <c r="A626" s="273">
        <v>210</v>
      </c>
      <c r="B626" s="274" t="s">
        <v>585</v>
      </c>
      <c r="C626" s="275">
        <f>C627+C632+C645+C649+C690+C661+C665+C670+C674+C678+C681+C688+C693</f>
        <v>21548</v>
      </c>
      <c r="D626" s="302">
        <v>22887</v>
      </c>
      <c r="E626" s="275">
        <f>E627+E632+E645+E649+E690+E661+E665+E670+E674+E678+E681+E688+E693</f>
        <v>25607</v>
      </c>
      <c r="F626" s="276">
        <f>E626/D626*100</f>
        <v>111.884475903351</v>
      </c>
      <c r="G626" s="275">
        <f>E626-C626</f>
        <v>4059</v>
      </c>
      <c r="H626" s="277">
        <f>(E626/C626-1)*100</f>
        <v>18.8370150361983</v>
      </c>
      <c r="I626" s="302">
        <f>I627+I632+I645+I649+I690+I661+I665+I670+I674+I678+I681+I688+I693</f>
        <v>28204</v>
      </c>
      <c r="J626" s="303">
        <f>I626-D626</f>
        <v>5317</v>
      </c>
      <c r="K626" s="277">
        <f>(I626/D626-1)*100</f>
        <v>23.2315288154848</v>
      </c>
      <c r="M626" s="208">
        <f t="shared" si="58"/>
        <v>0</v>
      </c>
      <c r="N626" s="301"/>
      <c r="O626" s="301"/>
    </row>
    <row r="627" spans="1:15">
      <c r="A627" s="278">
        <v>21001</v>
      </c>
      <c r="B627" s="307" t="s">
        <v>586</v>
      </c>
      <c r="C627" s="280">
        <f>SUM(C628:C631)</f>
        <v>851</v>
      </c>
      <c r="D627" s="281">
        <v>574</v>
      </c>
      <c r="E627" s="280">
        <f>SUM(E628:E631)</f>
        <v>534</v>
      </c>
      <c r="F627" s="282">
        <f>E627/D627*100</f>
        <v>93.0313588850174</v>
      </c>
      <c r="G627" s="280">
        <f>E627-C627</f>
        <v>-317</v>
      </c>
      <c r="H627" s="283">
        <f>(E627/C627-1)*100</f>
        <v>-37.2502937720329</v>
      </c>
      <c r="I627" s="281">
        <f>SUM(I628:I631)</f>
        <v>358</v>
      </c>
      <c r="J627" s="304">
        <f>I627-D627</f>
        <v>-216</v>
      </c>
      <c r="K627" s="283">
        <f>(I627/D627-1)*100</f>
        <v>-37.6306620209059</v>
      </c>
      <c r="M627">
        <f t="shared" si="58"/>
        <v>0</v>
      </c>
      <c r="N627" s="301"/>
      <c r="O627" s="301"/>
    </row>
    <row r="628" spans="1:15">
      <c r="A628" s="284">
        <v>2100101</v>
      </c>
      <c r="B628" s="169" t="s">
        <v>157</v>
      </c>
      <c r="C628" s="241">
        <v>298</v>
      </c>
      <c r="D628" s="292">
        <v>344</v>
      </c>
      <c r="E628" s="241">
        <v>367</v>
      </c>
      <c r="F628" s="228"/>
      <c r="G628" s="229"/>
      <c r="H628" s="230"/>
      <c r="I628" s="286">
        <f>M628+P628+Q628</f>
        <v>351</v>
      </c>
      <c r="J628" s="241"/>
      <c r="K628" s="230"/>
      <c r="M628">
        <f t="shared" si="58"/>
        <v>351</v>
      </c>
      <c r="N628" s="301">
        <v>351</v>
      </c>
      <c r="O628" s="301"/>
    </row>
    <row r="629" spans="1:15">
      <c r="A629" s="284">
        <v>2100102</v>
      </c>
      <c r="B629" s="169" t="s">
        <v>158</v>
      </c>
      <c r="C629" s="241">
        <v>15</v>
      </c>
      <c r="D629" s="292">
        <v>0</v>
      </c>
      <c r="E629" s="241">
        <v>15</v>
      </c>
      <c r="F629" s="228"/>
      <c r="G629" s="229"/>
      <c r="H629" s="230"/>
      <c r="I629" s="286">
        <f>M629+P629+Q629</f>
        <v>0</v>
      </c>
      <c r="J629" s="241"/>
      <c r="K629" s="230"/>
      <c r="M629">
        <f t="shared" si="58"/>
        <v>0</v>
      </c>
      <c r="N629" s="301"/>
      <c r="O629" s="301"/>
    </row>
    <row r="630" spans="1:15">
      <c r="A630" s="284">
        <v>2100103</v>
      </c>
      <c r="B630" s="169" t="s">
        <v>159</v>
      </c>
      <c r="C630" s="241">
        <v>0</v>
      </c>
      <c r="D630" s="292">
        <v>0</v>
      </c>
      <c r="E630" s="241">
        <v>0</v>
      </c>
      <c r="F630" s="228"/>
      <c r="G630" s="241"/>
      <c r="H630" s="230"/>
      <c r="I630" s="286">
        <f>M630+P630+Q630</f>
        <v>0</v>
      </c>
      <c r="J630" s="241"/>
      <c r="K630" s="230"/>
      <c r="M630">
        <f t="shared" si="58"/>
        <v>0</v>
      </c>
      <c r="N630" s="301"/>
      <c r="O630" s="301"/>
    </row>
    <row r="631" spans="1:15">
      <c r="A631" s="284">
        <v>2100199</v>
      </c>
      <c r="B631" s="169" t="s">
        <v>587</v>
      </c>
      <c r="C631" s="241">
        <v>538</v>
      </c>
      <c r="D631" s="292">
        <v>230</v>
      </c>
      <c r="E631" s="241">
        <v>152</v>
      </c>
      <c r="F631" s="228"/>
      <c r="G631" s="229"/>
      <c r="H631" s="230"/>
      <c r="I631" s="286">
        <f>M631+P631+Q631</f>
        <v>7</v>
      </c>
      <c r="J631" s="241"/>
      <c r="K631" s="230"/>
      <c r="M631">
        <f t="shared" si="58"/>
        <v>7</v>
      </c>
      <c r="N631" s="301">
        <v>7</v>
      </c>
      <c r="O631" s="301"/>
    </row>
    <row r="632" spans="1:15">
      <c r="A632" s="278">
        <v>21002</v>
      </c>
      <c r="B632" s="307" t="s">
        <v>588</v>
      </c>
      <c r="C632" s="280">
        <f>SUM(C633:C644)</f>
        <v>1900</v>
      </c>
      <c r="D632" s="281">
        <v>2205</v>
      </c>
      <c r="E632" s="280">
        <f>SUM(E633:E644)</f>
        <v>1709</v>
      </c>
      <c r="F632" s="282">
        <f>E632/D632*100</f>
        <v>77.5056689342404</v>
      </c>
      <c r="G632" s="280">
        <f>E632-C632</f>
        <v>-191</v>
      </c>
      <c r="H632" s="283">
        <f>(E632/C632-1)*100</f>
        <v>-10.0526315789474</v>
      </c>
      <c r="I632" s="281">
        <f>SUM(I633:I644)</f>
        <v>2334</v>
      </c>
      <c r="J632" s="304">
        <f>I632-D632</f>
        <v>129</v>
      </c>
      <c r="K632" s="283">
        <f>(I632/D632-1)*100</f>
        <v>5.85034013605443</v>
      </c>
      <c r="M632">
        <f t="shared" si="58"/>
        <v>0</v>
      </c>
      <c r="N632" s="301"/>
      <c r="O632" s="301"/>
    </row>
    <row r="633" spans="1:16">
      <c r="A633" s="284">
        <v>2100201</v>
      </c>
      <c r="B633" s="169" t="s">
        <v>589</v>
      </c>
      <c r="C633" s="241">
        <v>970</v>
      </c>
      <c r="D633" s="292">
        <v>891</v>
      </c>
      <c r="E633" s="241">
        <v>802</v>
      </c>
      <c r="F633" s="228"/>
      <c r="G633" s="229"/>
      <c r="H633" s="230"/>
      <c r="I633" s="286">
        <f t="shared" ref="I633:I644" si="59">M633+P633+Q633</f>
        <v>927</v>
      </c>
      <c r="J633" s="241"/>
      <c r="K633" s="230"/>
      <c r="M633">
        <f t="shared" si="58"/>
        <v>781</v>
      </c>
      <c r="N633" s="301">
        <v>781</v>
      </c>
      <c r="O633" s="301"/>
      <c r="P633">
        <v>146</v>
      </c>
    </row>
    <row r="634" spans="1:15">
      <c r="A634" s="284">
        <v>2100202</v>
      </c>
      <c r="B634" s="169" t="s">
        <v>590</v>
      </c>
      <c r="C634" s="241">
        <v>467</v>
      </c>
      <c r="D634" s="292">
        <v>586</v>
      </c>
      <c r="E634" s="241">
        <v>408</v>
      </c>
      <c r="F634" s="228"/>
      <c r="G634" s="229"/>
      <c r="H634" s="230"/>
      <c r="I634" s="286">
        <f t="shared" si="59"/>
        <v>454</v>
      </c>
      <c r="J634" s="241"/>
      <c r="K634" s="230"/>
      <c r="M634">
        <f t="shared" si="58"/>
        <v>454</v>
      </c>
      <c r="N634" s="301">
        <v>454</v>
      </c>
      <c r="O634" s="301"/>
    </row>
    <row r="635" spans="1:15">
      <c r="A635" s="284">
        <v>2100203</v>
      </c>
      <c r="B635" s="169" t="s">
        <v>591</v>
      </c>
      <c r="C635" s="241"/>
      <c r="D635" s="291">
        <v>0</v>
      </c>
      <c r="E635" s="241">
        <v>0</v>
      </c>
      <c r="F635" s="228"/>
      <c r="G635" s="229"/>
      <c r="H635" s="230"/>
      <c r="I635" s="286">
        <f t="shared" si="59"/>
        <v>0</v>
      </c>
      <c r="J635" s="241"/>
      <c r="K635" s="230"/>
      <c r="M635">
        <f t="shared" si="58"/>
        <v>0</v>
      </c>
      <c r="N635" s="301"/>
      <c r="O635" s="301"/>
    </row>
    <row r="636" spans="1:15">
      <c r="A636" s="284">
        <v>2100204</v>
      </c>
      <c r="B636" s="169" t="s">
        <v>592</v>
      </c>
      <c r="C636" s="241"/>
      <c r="D636" s="291">
        <v>0</v>
      </c>
      <c r="E636" s="241">
        <v>0</v>
      </c>
      <c r="F636" s="228"/>
      <c r="G636" s="229"/>
      <c r="H636" s="230"/>
      <c r="I636" s="286">
        <f t="shared" si="59"/>
        <v>0</v>
      </c>
      <c r="J636" s="241"/>
      <c r="K636" s="230"/>
      <c r="M636">
        <f t="shared" si="58"/>
        <v>0</v>
      </c>
      <c r="N636" s="301"/>
      <c r="O636" s="301"/>
    </row>
    <row r="637" spans="1:15">
      <c r="A637" s="284">
        <v>2100205</v>
      </c>
      <c r="B637" s="169" t="s">
        <v>593</v>
      </c>
      <c r="C637" s="241"/>
      <c r="D637" s="291">
        <v>0</v>
      </c>
      <c r="E637" s="241">
        <v>0</v>
      </c>
      <c r="F637" s="228"/>
      <c r="G637" s="229"/>
      <c r="H637" s="230"/>
      <c r="I637" s="286">
        <f t="shared" si="59"/>
        <v>0</v>
      </c>
      <c r="J637" s="241"/>
      <c r="K637" s="230"/>
      <c r="M637">
        <f t="shared" si="58"/>
        <v>0</v>
      </c>
      <c r="N637" s="301"/>
      <c r="O637" s="301"/>
    </row>
    <row r="638" spans="1:15">
      <c r="A638" s="284">
        <v>2100206</v>
      </c>
      <c r="B638" s="169" t="s">
        <v>594</v>
      </c>
      <c r="C638" s="241">
        <v>463</v>
      </c>
      <c r="D638" s="291">
        <v>728</v>
      </c>
      <c r="E638" s="241">
        <v>499</v>
      </c>
      <c r="F638" s="228"/>
      <c r="G638" s="229"/>
      <c r="H638" s="230"/>
      <c r="I638" s="286">
        <f t="shared" si="59"/>
        <v>520</v>
      </c>
      <c r="J638" s="241"/>
      <c r="K638" s="230"/>
      <c r="M638">
        <f t="shared" si="58"/>
        <v>520</v>
      </c>
      <c r="N638" s="301">
        <v>520</v>
      </c>
      <c r="O638" s="301"/>
    </row>
    <row r="639" spans="1:15">
      <c r="A639" s="284">
        <v>2100207</v>
      </c>
      <c r="B639" s="169" t="s">
        <v>595</v>
      </c>
      <c r="C639" s="241"/>
      <c r="D639" s="292">
        <v>0</v>
      </c>
      <c r="E639" s="241"/>
      <c r="F639" s="228"/>
      <c r="G639" s="229"/>
      <c r="H639" s="230"/>
      <c r="I639" s="286">
        <f t="shared" si="59"/>
        <v>0</v>
      </c>
      <c r="J639" s="241"/>
      <c r="K639" s="230"/>
      <c r="M639">
        <f t="shared" si="58"/>
        <v>0</v>
      </c>
      <c r="N639" s="301"/>
      <c r="O639" s="301"/>
    </row>
    <row r="640" spans="1:15">
      <c r="A640" s="284">
        <v>2100208</v>
      </c>
      <c r="B640" s="169" t="s">
        <v>596</v>
      </c>
      <c r="C640" s="241"/>
      <c r="D640" s="292">
        <v>0</v>
      </c>
      <c r="E640" s="241"/>
      <c r="F640" s="228"/>
      <c r="G640" s="229"/>
      <c r="H640" s="230"/>
      <c r="I640" s="286">
        <f t="shared" si="59"/>
        <v>0</v>
      </c>
      <c r="J640" s="241"/>
      <c r="K640" s="230"/>
      <c r="M640">
        <f t="shared" si="58"/>
        <v>0</v>
      </c>
      <c r="N640" s="301"/>
      <c r="O640" s="301"/>
    </row>
    <row r="641" spans="1:15">
      <c r="A641" s="284">
        <v>2100209</v>
      </c>
      <c r="B641" s="169" t="s">
        <v>597</v>
      </c>
      <c r="C641" s="241"/>
      <c r="D641" s="292">
        <v>0</v>
      </c>
      <c r="E641" s="241"/>
      <c r="F641" s="228"/>
      <c r="G641" s="229"/>
      <c r="H641" s="230"/>
      <c r="I641" s="286">
        <f t="shared" si="59"/>
        <v>0</v>
      </c>
      <c r="J641" s="241"/>
      <c r="K641" s="230"/>
      <c r="M641">
        <f t="shared" si="58"/>
        <v>0</v>
      </c>
      <c r="N641" s="301"/>
      <c r="O641" s="301"/>
    </row>
    <row r="642" spans="1:15">
      <c r="A642" s="284">
        <v>2100210</v>
      </c>
      <c r="B642" s="169" t="s">
        <v>598</v>
      </c>
      <c r="C642" s="241"/>
      <c r="D642" s="292">
        <v>0</v>
      </c>
      <c r="E642" s="241"/>
      <c r="F642" s="228"/>
      <c r="G642" s="229"/>
      <c r="H642" s="230"/>
      <c r="I642" s="286">
        <f t="shared" si="59"/>
        <v>0</v>
      </c>
      <c r="J642" s="241"/>
      <c r="K642" s="230"/>
      <c r="M642">
        <f t="shared" si="58"/>
        <v>0</v>
      </c>
      <c r="N642" s="301"/>
      <c r="O642" s="301"/>
    </row>
    <row r="643" spans="1:15">
      <c r="A643" s="284">
        <v>2100211</v>
      </c>
      <c r="B643" s="169" t="s">
        <v>599</v>
      </c>
      <c r="C643" s="289"/>
      <c r="D643" s="292">
        <v>0</v>
      </c>
      <c r="E643" s="289"/>
      <c r="F643" s="228"/>
      <c r="G643" s="229"/>
      <c r="H643" s="230"/>
      <c r="I643" s="286">
        <f t="shared" si="59"/>
        <v>0</v>
      </c>
      <c r="J643" s="241"/>
      <c r="K643" s="230"/>
      <c r="M643">
        <f t="shared" si="58"/>
        <v>0</v>
      </c>
      <c r="N643" s="301"/>
      <c r="O643" s="301"/>
    </row>
    <row r="644" spans="1:17">
      <c r="A644" s="284">
        <v>2100299</v>
      </c>
      <c r="B644" s="169" t="s">
        <v>600</v>
      </c>
      <c r="C644" s="241"/>
      <c r="D644" s="292">
        <v>0</v>
      </c>
      <c r="E644" s="241"/>
      <c r="F644" s="228"/>
      <c r="G644" s="229"/>
      <c r="H644" s="230"/>
      <c r="I644" s="286">
        <f t="shared" si="59"/>
        <v>433</v>
      </c>
      <c r="J644" s="241"/>
      <c r="K644" s="230"/>
      <c r="M644">
        <f t="shared" si="58"/>
        <v>0</v>
      </c>
      <c r="N644" s="301"/>
      <c r="O644" s="301"/>
      <c r="P644">
        <v>262</v>
      </c>
      <c r="Q644">
        <v>171</v>
      </c>
    </row>
    <row r="645" spans="1:15">
      <c r="A645" s="278">
        <v>21003</v>
      </c>
      <c r="B645" s="307" t="s">
        <v>601</v>
      </c>
      <c r="C645" s="280">
        <f>SUM(C646:C648)</f>
        <v>3605</v>
      </c>
      <c r="D645" s="281">
        <v>3662</v>
      </c>
      <c r="E645" s="280">
        <f>SUM(E646:E648)</f>
        <v>4316</v>
      </c>
      <c r="F645" s="282">
        <f>E645/D645*100</f>
        <v>117.859093391589</v>
      </c>
      <c r="G645" s="280">
        <f>E645-C645</f>
        <v>711</v>
      </c>
      <c r="H645" s="283">
        <f>(E645/C645-1)*100</f>
        <v>19.7226074895978</v>
      </c>
      <c r="I645" s="281">
        <f>SUM(I646:I648)</f>
        <v>3822</v>
      </c>
      <c r="J645" s="304">
        <f>I645-D645</f>
        <v>160</v>
      </c>
      <c r="K645" s="283">
        <f>(I645/D645-1)*100</f>
        <v>4.36919716002184</v>
      </c>
      <c r="M645">
        <f t="shared" ref="M645:M708" si="60">N645+O645</f>
        <v>0</v>
      </c>
      <c r="N645" s="301"/>
      <c r="O645" s="301"/>
    </row>
    <row r="646" spans="1:15">
      <c r="A646" s="284">
        <v>2100301</v>
      </c>
      <c r="B646" s="169" t="s">
        <v>602</v>
      </c>
      <c r="C646" s="241"/>
      <c r="D646" s="291">
        <v>0</v>
      </c>
      <c r="E646" s="241"/>
      <c r="F646" s="228"/>
      <c r="G646" s="229"/>
      <c r="H646" s="230"/>
      <c r="I646" s="286">
        <f>M646+P646+Q646</f>
        <v>177</v>
      </c>
      <c r="J646" s="241"/>
      <c r="K646" s="230"/>
      <c r="M646">
        <f t="shared" si="60"/>
        <v>177</v>
      </c>
      <c r="N646" s="301">
        <v>177</v>
      </c>
      <c r="O646" s="301"/>
    </row>
    <row r="647" spans="1:17">
      <c r="A647" s="284">
        <v>2100302</v>
      </c>
      <c r="B647" s="169" t="s">
        <v>603</v>
      </c>
      <c r="C647" s="241">
        <v>2725</v>
      </c>
      <c r="D647" s="286">
        <v>2659</v>
      </c>
      <c r="E647" s="241">
        <v>2984</v>
      </c>
      <c r="F647" s="228"/>
      <c r="G647" s="229"/>
      <c r="H647" s="230"/>
      <c r="I647" s="286">
        <f>M647+P647+Q647</f>
        <v>2942</v>
      </c>
      <c r="J647" s="241">
        <v>0</v>
      </c>
      <c r="K647" s="230">
        <v>0</v>
      </c>
      <c r="M647">
        <f t="shared" si="60"/>
        <v>2654</v>
      </c>
      <c r="N647" s="301">
        <v>2654</v>
      </c>
      <c r="O647" s="301"/>
      <c r="P647">
        <v>263</v>
      </c>
      <c r="Q647">
        <v>25</v>
      </c>
    </row>
    <row r="648" spans="1:17">
      <c r="A648" s="284">
        <v>2100399</v>
      </c>
      <c r="B648" s="169" t="s">
        <v>604</v>
      </c>
      <c r="C648" s="241">
        <v>880</v>
      </c>
      <c r="D648" s="286">
        <v>1003</v>
      </c>
      <c r="E648" s="241">
        <v>1332</v>
      </c>
      <c r="F648" s="228"/>
      <c r="G648" s="229"/>
      <c r="H648" s="230"/>
      <c r="I648" s="286">
        <f>M648+P648+Q648</f>
        <v>703</v>
      </c>
      <c r="J648" s="241">
        <v>0</v>
      </c>
      <c r="K648" s="230">
        <v>0</v>
      </c>
      <c r="M648">
        <f t="shared" si="60"/>
        <v>0</v>
      </c>
      <c r="N648" s="301"/>
      <c r="O648" s="301"/>
      <c r="P648">
        <v>553</v>
      </c>
      <c r="Q648">
        <v>150</v>
      </c>
    </row>
    <row r="649" spans="1:15">
      <c r="A649" s="278">
        <v>21004</v>
      </c>
      <c r="B649" s="307" t="s">
        <v>605</v>
      </c>
      <c r="C649" s="280">
        <f>SUM(C650:C660)</f>
        <v>3944</v>
      </c>
      <c r="D649" s="281">
        <v>2824</v>
      </c>
      <c r="E649" s="280">
        <f>SUM(E650:E660)</f>
        <v>5762</v>
      </c>
      <c r="F649" s="282">
        <f>E649/D649*100</f>
        <v>204.036827195467</v>
      </c>
      <c r="G649" s="280">
        <f>E649-C649</f>
        <v>1818</v>
      </c>
      <c r="H649" s="283">
        <f>(E649/C649-1)*100</f>
        <v>46.0953346855984</v>
      </c>
      <c r="I649" s="281">
        <f>SUM(I650:I660)</f>
        <v>7143</v>
      </c>
      <c r="J649" s="304">
        <f>I649-D649</f>
        <v>4319</v>
      </c>
      <c r="K649" s="283">
        <f>(I649/D649-1)*100</f>
        <v>152.939093484419</v>
      </c>
      <c r="M649">
        <f t="shared" si="60"/>
        <v>0</v>
      </c>
      <c r="N649" s="301"/>
      <c r="O649" s="301"/>
    </row>
    <row r="650" spans="1:17">
      <c r="A650" s="284">
        <v>2100401</v>
      </c>
      <c r="B650" s="169" t="s">
        <v>606</v>
      </c>
      <c r="C650" s="241">
        <v>510</v>
      </c>
      <c r="D650" s="292">
        <v>596</v>
      </c>
      <c r="E650" s="241">
        <v>580</v>
      </c>
      <c r="F650" s="228"/>
      <c r="G650" s="229"/>
      <c r="H650" s="230"/>
      <c r="I650" s="286">
        <f t="shared" ref="I650:I660" si="61">M650+P650+Q650</f>
        <v>2135</v>
      </c>
      <c r="J650" s="241"/>
      <c r="K650" s="230"/>
      <c r="M650">
        <f t="shared" si="60"/>
        <v>603</v>
      </c>
      <c r="N650" s="301">
        <v>603</v>
      </c>
      <c r="O650" s="301"/>
      <c r="Q650">
        <v>1532</v>
      </c>
    </row>
    <row r="651" spans="1:17">
      <c r="A651" s="284">
        <v>2100402</v>
      </c>
      <c r="B651" s="169" t="s">
        <v>607</v>
      </c>
      <c r="C651" s="241">
        <v>164</v>
      </c>
      <c r="D651" s="292">
        <v>199</v>
      </c>
      <c r="E651" s="241">
        <v>248</v>
      </c>
      <c r="F651" s="228"/>
      <c r="G651" s="229"/>
      <c r="H651" s="230"/>
      <c r="I651" s="286">
        <f t="shared" si="61"/>
        <v>260</v>
      </c>
      <c r="J651" s="241"/>
      <c r="K651" s="230"/>
      <c r="M651">
        <f t="shared" si="60"/>
        <v>215</v>
      </c>
      <c r="N651" s="301">
        <v>215</v>
      </c>
      <c r="O651" s="301"/>
      <c r="Q651">
        <v>45</v>
      </c>
    </row>
    <row r="652" spans="1:15">
      <c r="A652" s="284">
        <v>2100403</v>
      </c>
      <c r="B652" s="169" t="s">
        <v>608</v>
      </c>
      <c r="C652" s="241">
        <v>11</v>
      </c>
      <c r="D652" s="292">
        <v>0</v>
      </c>
      <c r="E652" s="241">
        <v>0</v>
      </c>
      <c r="F652" s="228"/>
      <c r="G652" s="229"/>
      <c r="H652" s="230"/>
      <c r="I652" s="286">
        <f t="shared" si="61"/>
        <v>0</v>
      </c>
      <c r="J652" s="241"/>
      <c r="K652" s="230"/>
      <c r="M652">
        <f t="shared" si="60"/>
        <v>0</v>
      </c>
      <c r="N652" s="301"/>
      <c r="O652" s="301"/>
    </row>
    <row r="653" spans="1:15">
      <c r="A653" s="284">
        <v>2100404</v>
      </c>
      <c r="B653" s="169" t="s">
        <v>609</v>
      </c>
      <c r="C653" s="241"/>
      <c r="D653" s="292">
        <v>0</v>
      </c>
      <c r="E653" s="241">
        <v>0</v>
      </c>
      <c r="F653" s="228"/>
      <c r="G653" s="229"/>
      <c r="H653" s="230"/>
      <c r="I653" s="286">
        <f t="shared" si="61"/>
        <v>0</v>
      </c>
      <c r="J653" s="241"/>
      <c r="K653" s="230"/>
      <c r="M653">
        <f t="shared" si="60"/>
        <v>0</v>
      </c>
      <c r="N653" s="301"/>
      <c r="O653" s="301"/>
    </row>
    <row r="654" spans="1:15">
      <c r="A654" s="284">
        <v>2100405</v>
      </c>
      <c r="B654" s="169" t="s">
        <v>610</v>
      </c>
      <c r="C654" s="241"/>
      <c r="D654" s="292">
        <v>0</v>
      </c>
      <c r="E654" s="241">
        <v>0</v>
      </c>
      <c r="F654" s="228"/>
      <c r="G654" s="229"/>
      <c r="H654" s="230"/>
      <c r="I654" s="286">
        <f t="shared" si="61"/>
        <v>0</v>
      </c>
      <c r="J654" s="241"/>
      <c r="K654" s="230"/>
      <c r="M654">
        <f t="shared" si="60"/>
        <v>0</v>
      </c>
      <c r="N654" s="301"/>
      <c r="O654" s="301"/>
    </row>
    <row r="655" spans="1:15">
      <c r="A655" s="284">
        <v>2100406</v>
      </c>
      <c r="B655" s="169" t="s">
        <v>611</v>
      </c>
      <c r="C655" s="241"/>
      <c r="D655" s="292">
        <v>0</v>
      </c>
      <c r="E655" s="241">
        <v>0</v>
      </c>
      <c r="F655" s="228"/>
      <c r="G655" s="229"/>
      <c r="H655" s="230"/>
      <c r="I655" s="286">
        <f t="shared" si="61"/>
        <v>0</v>
      </c>
      <c r="J655" s="241"/>
      <c r="K655" s="230"/>
      <c r="M655">
        <f t="shared" si="60"/>
        <v>0</v>
      </c>
      <c r="N655" s="301"/>
      <c r="O655" s="301"/>
    </row>
    <row r="656" spans="1:15">
      <c r="A656" s="284">
        <v>2100407</v>
      </c>
      <c r="B656" s="169" t="s">
        <v>612</v>
      </c>
      <c r="C656" s="241"/>
      <c r="D656" s="292">
        <v>0</v>
      </c>
      <c r="E656" s="241">
        <v>0</v>
      </c>
      <c r="F656" s="228"/>
      <c r="G656" s="229"/>
      <c r="H656" s="230"/>
      <c r="I656" s="286">
        <f t="shared" si="61"/>
        <v>0</v>
      </c>
      <c r="J656" s="241"/>
      <c r="K656" s="230"/>
      <c r="M656">
        <f t="shared" si="60"/>
        <v>0</v>
      </c>
      <c r="N656" s="301"/>
      <c r="O656" s="301"/>
    </row>
    <row r="657" spans="1:17">
      <c r="A657" s="284">
        <v>2100408</v>
      </c>
      <c r="B657" s="169" t="s">
        <v>613</v>
      </c>
      <c r="C657" s="241">
        <v>2591</v>
      </c>
      <c r="D657" s="292">
        <v>1034</v>
      </c>
      <c r="E657" s="241">
        <v>2693</v>
      </c>
      <c r="F657" s="228"/>
      <c r="G657" s="229"/>
      <c r="H657" s="230"/>
      <c r="I657" s="286">
        <f t="shared" si="61"/>
        <v>3422</v>
      </c>
      <c r="J657" s="241"/>
      <c r="K657" s="230"/>
      <c r="M657">
        <f t="shared" si="60"/>
        <v>389</v>
      </c>
      <c r="N657" s="301">
        <v>389</v>
      </c>
      <c r="O657" s="301"/>
      <c r="P657">
        <v>2322</v>
      </c>
      <c r="Q657">
        <v>711</v>
      </c>
    </row>
    <row r="658" spans="1:17">
      <c r="A658" s="284">
        <v>2100409</v>
      </c>
      <c r="B658" s="169" t="s">
        <v>614</v>
      </c>
      <c r="C658" s="241">
        <v>280</v>
      </c>
      <c r="D658" s="292">
        <v>597</v>
      </c>
      <c r="E658" s="241">
        <v>382</v>
      </c>
      <c r="F658" s="228"/>
      <c r="G658" s="229"/>
      <c r="H658" s="230"/>
      <c r="I658" s="286">
        <f t="shared" si="61"/>
        <v>621</v>
      </c>
      <c r="J658" s="241"/>
      <c r="K658" s="230"/>
      <c r="M658">
        <f t="shared" si="60"/>
        <v>13</v>
      </c>
      <c r="N658" s="301">
        <v>13</v>
      </c>
      <c r="O658" s="301"/>
      <c r="P658">
        <v>447</v>
      </c>
      <c r="Q658">
        <v>161</v>
      </c>
    </row>
    <row r="659" spans="1:17">
      <c r="A659" s="284">
        <v>2100410</v>
      </c>
      <c r="B659" s="169" t="s">
        <v>615</v>
      </c>
      <c r="C659" s="241">
        <v>0</v>
      </c>
      <c r="D659" s="292">
        <v>0</v>
      </c>
      <c r="E659" s="241">
        <v>1796</v>
      </c>
      <c r="F659" s="228"/>
      <c r="G659" s="229"/>
      <c r="H659" s="230"/>
      <c r="I659" s="286">
        <f t="shared" si="61"/>
        <v>200</v>
      </c>
      <c r="J659" s="241"/>
      <c r="K659" s="230"/>
      <c r="M659">
        <f t="shared" si="60"/>
        <v>0</v>
      </c>
      <c r="N659" s="301"/>
      <c r="O659" s="301"/>
      <c r="Q659">
        <v>200</v>
      </c>
    </row>
    <row r="660" spans="1:17">
      <c r="A660" s="284">
        <v>2100499</v>
      </c>
      <c r="B660" s="169" t="s">
        <v>616</v>
      </c>
      <c r="C660" s="241">
        <v>388</v>
      </c>
      <c r="D660" s="292">
        <v>398</v>
      </c>
      <c r="E660" s="241">
        <v>63</v>
      </c>
      <c r="F660" s="228"/>
      <c r="G660" s="229"/>
      <c r="H660" s="230"/>
      <c r="I660" s="286">
        <f t="shared" si="61"/>
        <v>505</v>
      </c>
      <c r="J660" s="241"/>
      <c r="K660" s="230"/>
      <c r="M660">
        <f t="shared" si="60"/>
        <v>0</v>
      </c>
      <c r="N660" s="301"/>
      <c r="O660" s="301"/>
      <c r="Q660">
        <v>505</v>
      </c>
    </row>
    <row r="661" spans="1:15">
      <c r="A661" s="278">
        <v>21007</v>
      </c>
      <c r="B661" s="307" t="s">
        <v>617</v>
      </c>
      <c r="C661" s="280">
        <f>SUM(C662:C664)</f>
        <v>2027</v>
      </c>
      <c r="D661" s="281">
        <v>1826</v>
      </c>
      <c r="E661" s="280">
        <f>SUM(E662:E664)</f>
        <v>1866</v>
      </c>
      <c r="F661" s="282">
        <f>E661/D661*100</f>
        <v>102.190580503834</v>
      </c>
      <c r="G661" s="280">
        <f>E661-C661</f>
        <v>-161</v>
      </c>
      <c r="H661" s="283">
        <f>(E661/C661-1)*100</f>
        <v>-7.94277257030094</v>
      </c>
      <c r="I661" s="281">
        <f>SUM(I662:I664)</f>
        <v>2381</v>
      </c>
      <c r="J661" s="304">
        <f>I661-D661</f>
        <v>555</v>
      </c>
      <c r="K661" s="283">
        <f>(I661/D661-1)*100</f>
        <v>30.39430449069</v>
      </c>
      <c r="M661">
        <f t="shared" si="60"/>
        <v>0</v>
      </c>
      <c r="N661" s="301"/>
      <c r="O661" s="301"/>
    </row>
    <row r="662" spans="1:15">
      <c r="A662" s="284">
        <v>2100716</v>
      </c>
      <c r="B662" s="169" t="s">
        <v>618</v>
      </c>
      <c r="C662" s="241"/>
      <c r="D662" s="292">
        <v>0</v>
      </c>
      <c r="E662" s="241"/>
      <c r="F662" s="228"/>
      <c r="G662" s="229"/>
      <c r="H662" s="230"/>
      <c r="I662" s="286">
        <f>M662+P662+Q662</f>
        <v>0</v>
      </c>
      <c r="J662" s="241"/>
      <c r="K662" s="230"/>
      <c r="M662">
        <f t="shared" si="60"/>
        <v>0</v>
      </c>
      <c r="N662" s="301"/>
      <c r="O662" s="301"/>
    </row>
    <row r="663" spans="1:17">
      <c r="A663" s="284">
        <v>2100717</v>
      </c>
      <c r="B663" s="169" t="s">
        <v>619</v>
      </c>
      <c r="C663" s="241">
        <v>939</v>
      </c>
      <c r="D663" s="292">
        <v>-15</v>
      </c>
      <c r="E663" s="241">
        <v>434</v>
      </c>
      <c r="F663" s="228"/>
      <c r="G663" s="229"/>
      <c r="H663" s="230"/>
      <c r="I663" s="286">
        <f>M663+P663+Q663</f>
        <v>895</v>
      </c>
      <c r="J663" s="241"/>
      <c r="K663" s="230"/>
      <c r="M663">
        <f t="shared" si="60"/>
        <v>270</v>
      </c>
      <c r="N663" s="301">
        <v>270</v>
      </c>
      <c r="O663" s="301"/>
      <c r="Q663">
        <v>625</v>
      </c>
    </row>
    <row r="664" spans="1:17">
      <c r="A664" s="284">
        <v>2100799</v>
      </c>
      <c r="B664" s="169" t="s">
        <v>620</v>
      </c>
      <c r="C664" s="241">
        <v>1088</v>
      </c>
      <c r="D664" s="292">
        <v>1841</v>
      </c>
      <c r="E664" s="241">
        <v>1432</v>
      </c>
      <c r="F664" s="228"/>
      <c r="G664" s="229"/>
      <c r="H664" s="230"/>
      <c r="I664" s="286">
        <f>M664+P664+Q664</f>
        <v>1486</v>
      </c>
      <c r="J664" s="241"/>
      <c r="K664" s="230"/>
      <c r="M664">
        <f t="shared" si="60"/>
        <v>261</v>
      </c>
      <c r="N664" s="301">
        <v>261</v>
      </c>
      <c r="O664" s="301"/>
      <c r="P664">
        <v>1148</v>
      </c>
      <c r="Q664">
        <v>77</v>
      </c>
    </row>
    <row r="665" spans="1:15">
      <c r="A665" s="278">
        <v>21011</v>
      </c>
      <c r="B665" s="307" t="s">
        <v>621</v>
      </c>
      <c r="C665" s="280">
        <f>SUM(C666:C669)</f>
        <v>4271</v>
      </c>
      <c r="D665" s="281">
        <v>6639</v>
      </c>
      <c r="E665" s="280">
        <f>SUM(E666:E669)</f>
        <v>6303</v>
      </c>
      <c r="F665" s="282"/>
      <c r="G665" s="280"/>
      <c r="H665" s="283"/>
      <c r="I665" s="281">
        <f>SUM(I666:I669)</f>
        <v>7148</v>
      </c>
      <c r="J665" s="304">
        <f>I665-D665</f>
        <v>509</v>
      </c>
      <c r="K665" s="283">
        <f>(I665/D665-1)*100</f>
        <v>7.6668172917608</v>
      </c>
      <c r="M665">
        <f t="shared" si="60"/>
        <v>0</v>
      </c>
      <c r="N665" s="301"/>
      <c r="O665" s="301"/>
    </row>
    <row r="666" s="208" customFormat="1" spans="1:15">
      <c r="A666" s="284">
        <v>2101101</v>
      </c>
      <c r="B666" s="155" t="s">
        <v>622</v>
      </c>
      <c r="C666" s="241">
        <v>1353</v>
      </c>
      <c r="D666" s="292">
        <v>1669</v>
      </c>
      <c r="E666" s="241">
        <v>1515</v>
      </c>
      <c r="F666" s="228"/>
      <c r="G666" s="229"/>
      <c r="H666" s="230"/>
      <c r="I666" s="286">
        <f>M666+P666+Q666</f>
        <v>1776</v>
      </c>
      <c r="J666" s="241"/>
      <c r="K666" s="230"/>
      <c r="M666" s="208">
        <f t="shared" si="60"/>
        <v>1776</v>
      </c>
      <c r="N666" s="301">
        <v>1776</v>
      </c>
      <c r="O666" s="301"/>
    </row>
    <row r="667" s="208" customFormat="1" spans="1:15">
      <c r="A667" s="284">
        <v>2101102</v>
      </c>
      <c r="B667" s="155" t="s">
        <v>623</v>
      </c>
      <c r="C667" s="241">
        <v>1636</v>
      </c>
      <c r="D667" s="292">
        <v>3608</v>
      </c>
      <c r="E667" s="241">
        <v>3543</v>
      </c>
      <c r="F667" s="228"/>
      <c r="G667" s="229"/>
      <c r="H667" s="230"/>
      <c r="I667" s="286">
        <f>M667+P667+Q667</f>
        <v>3985</v>
      </c>
      <c r="J667" s="241"/>
      <c r="K667" s="230"/>
      <c r="M667" s="208">
        <f t="shared" si="60"/>
        <v>3985</v>
      </c>
      <c r="N667" s="301">
        <v>3985</v>
      </c>
      <c r="O667" s="301"/>
    </row>
    <row r="668" s="208" customFormat="1" spans="1:15">
      <c r="A668" s="284">
        <v>2101103</v>
      </c>
      <c r="B668" s="155" t="s">
        <v>624</v>
      </c>
      <c r="C668" s="241">
        <v>1046</v>
      </c>
      <c r="D668" s="292">
        <v>1042</v>
      </c>
      <c r="E668" s="241">
        <v>1044</v>
      </c>
      <c r="F668" s="228"/>
      <c r="G668" s="229"/>
      <c r="H668" s="230"/>
      <c r="I668" s="286">
        <f>M668+P668+Q668</f>
        <v>1152</v>
      </c>
      <c r="J668" s="241"/>
      <c r="K668" s="230"/>
      <c r="M668" s="208">
        <f t="shared" si="60"/>
        <v>1152</v>
      </c>
      <c r="N668" s="301">
        <v>1152</v>
      </c>
      <c r="O668" s="301"/>
    </row>
    <row r="669" s="208" customFormat="1" spans="1:15">
      <c r="A669" s="284">
        <v>2101199</v>
      </c>
      <c r="B669" s="155" t="s">
        <v>625</v>
      </c>
      <c r="C669" s="241">
        <v>236</v>
      </c>
      <c r="D669" s="292">
        <v>320</v>
      </c>
      <c r="E669" s="241">
        <v>201</v>
      </c>
      <c r="F669" s="228"/>
      <c r="G669" s="229"/>
      <c r="H669" s="230"/>
      <c r="I669" s="286">
        <f>M669+P669+Q669</f>
        <v>235</v>
      </c>
      <c r="J669" s="241"/>
      <c r="K669" s="230"/>
      <c r="M669" s="208">
        <f t="shared" si="60"/>
        <v>235</v>
      </c>
      <c r="N669" s="301">
        <v>235</v>
      </c>
      <c r="O669" s="301"/>
    </row>
    <row r="670" spans="1:15">
      <c r="A670" s="278">
        <v>21012</v>
      </c>
      <c r="B670" s="307" t="s">
        <v>626</v>
      </c>
      <c r="C670" s="280">
        <f>SUM(C671:C673)</f>
        <v>1919</v>
      </c>
      <c r="D670" s="281">
        <v>2065</v>
      </c>
      <c r="E670" s="280">
        <f>SUM(E671:E673)</f>
        <v>1997</v>
      </c>
      <c r="F670" s="282"/>
      <c r="G670" s="280"/>
      <c r="H670" s="283"/>
      <c r="I670" s="281">
        <f>SUM(I671:I673)</f>
        <v>2080</v>
      </c>
      <c r="J670" s="304">
        <f>I670-D670</f>
        <v>15</v>
      </c>
      <c r="K670" s="283">
        <f>(I670/D670-1)*100</f>
        <v>0.726392251815988</v>
      </c>
      <c r="M670">
        <f t="shared" si="60"/>
        <v>0</v>
      </c>
      <c r="N670" s="301"/>
      <c r="O670" s="301"/>
    </row>
    <row r="671" s="208" customFormat="1" spans="1:15">
      <c r="A671" s="284">
        <v>2101201</v>
      </c>
      <c r="B671" s="155" t="s">
        <v>627</v>
      </c>
      <c r="C671" s="241"/>
      <c r="D671" s="292">
        <v>0</v>
      </c>
      <c r="E671" s="241">
        <v>10</v>
      </c>
      <c r="F671" s="228"/>
      <c r="G671" s="229"/>
      <c r="H671" s="230"/>
      <c r="I671" s="286">
        <f>M671+P671+Q671</f>
        <v>0</v>
      </c>
      <c r="J671" s="241"/>
      <c r="K671" s="230"/>
      <c r="M671" s="208">
        <f t="shared" si="60"/>
        <v>0</v>
      </c>
      <c r="N671" s="301"/>
      <c r="O671" s="301"/>
    </row>
    <row r="672" s="208" customFormat="1" spans="1:15">
      <c r="A672" s="284">
        <v>2101202</v>
      </c>
      <c r="B672" s="155" t="s">
        <v>628</v>
      </c>
      <c r="C672" s="241">
        <v>1919</v>
      </c>
      <c r="D672" s="292">
        <v>2065</v>
      </c>
      <c r="E672" s="241">
        <v>1987</v>
      </c>
      <c r="F672" s="228"/>
      <c r="G672" s="229"/>
      <c r="H672" s="230"/>
      <c r="I672" s="286">
        <f>M672+P672+Q672</f>
        <v>2080</v>
      </c>
      <c r="J672" s="241"/>
      <c r="K672" s="230"/>
      <c r="M672" s="208">
        <f t="shared" si="60"/>
        <v>2080</v>
      </c>
      <c r="N672" s="301">
        <v>2080</v>
      </c>
      <c r="O672" s="301"/>
    </row>
    <row r="673" s="208" customFormat="1" spans="1:15">
      <c r="A673" s="284">
        <v>2101299</v>
      </c>
      <c r="B673" s="155" t="s">
        <v>629</v>
      </c>
      <c r="C673" s="241"/>
      <c r="D673" s="292">
        <v>0</v>
      </c>
      <c r="E673" s="241"/>
      <c r="F673" s="228"/>
      <c r="G673" s="229"/>
      <c r="H673" s="230"/>
      <c r="I673" s="286">
        <f>M673+P673+Q673</f>
        <v>0</v>
      </c>
      <c r="J673" s="241"/>
      <c r="K673" s="230"/>
      <c r="M673" s="208">
        <f t="shared" si="60"/>
        <v>0</v>
      </c>
      <c r="N673" s="301"/>
      <c r="O673" s="301"/>
    </row>
    <row r="674" spans="1:15">
      <c r="A674" s="278">
        <v>21013</v>
      </c>
      <c r="B674" s="307" t="s">
        <v>630</v>
      </c>
      <c r="C674" s="280">
        <f>SUM(C675:C677)</f>
        <v>2041</v>
      </c>
      <c r="D674" s="281">
        <v>1487</v>
      </c>
      <c r="E674" s="280">
        <f>SUM(E675:E677)</f>
        <v>2237</v>
      </c>
      <c r="F674" s="282"/>
      <c r="G674" s="280"/>
      <c r="H674" s="283"/>
      <c r="I674" s="281">
        <f>SUM(I675:I677)</f>
        <v>1828</v>
      </c>
      <c r="J674" s="304">
        <f>I674-D674</f>
        <v>341</v>
      </c>
      <c r="K674" s="283"/>
      <c r="M674">
        <f t="shared" si="60"/>
        <v>0</v>
      </c>
      <c r="N674" s="301"/>
      <c r="O674" s="301"/>
    </row>
    <row r="675" s="208" customFormat="1" spans="1:16">
      <c r="A675" s="284">
        <v>2101301</v>
      </c>
      <c r="B675" s="155" t="s">
        <v>631</v>
      </c>
      <c r="C675" s="290">
        <v>2041</v>
      </c>
      <c r="D675" s="292">
        <v>1487</v>
      </c>
      <c r="E675" s="290">
        <v>2237</v>
      </c>
      <c r="F675" s="228"/>
      <c r="G675" s="229"/>
      <c r="H675" s="230"/>
      <c r="I675" s="286">
        <f>M675+P675+Q675</f>
        <v>1828</v>
      </c>
      <c r="J675" s="241"/>
      <c r="K675" s="230"/>
      <c r="M675" s="208">
        <f t="shared" si="60"/>
        <v>600</v>
      </c>
      <c r="N675" s="301">
        <v>600</v>
      </c>
      <c r="O675" s="301"/>
      <c r="P675" s="208">
        <v>1228</v>
      </c>
    </row>
    <row r="676" s="208" customFormat="1" spans="1:15">
      <c r="A676" s="284">
        <v>2101302</v>
      </c>
      <c r="B676" s="155" t="s">
        <v>632</v>
      </c>
      <c r="C676" s="241"/>
      <c r="D676" s="292">
        <v>0</v>
      </c>
      <c r="E676" s="241"/>
      <c r="F676" s="228"/>
      <c r="G676" s="229"/>
      <c r="H676" s="230"/>
      <c r="I676" s="286">
        <f>M676+P676+Q676</f>
        <v>0</v>
      </c>
      <c r="J676" s="241"/>
      <c r="K676" s="230"/>
      <c r="M676" s="208">
        <f t="shared" si="60"/>
        <v>0</v>
      </c>
      <c r="N676" s="301"/>
      <c r="O676" s="301"/>
    </row>
    <row r="677" s="208" customFormat="1" spans="1:15">
      <c r="A677" s="284">
        <v>2101399</v>
      </c>
      <c r="B677" s="155" t="s">
        <v>633</v>
      </c>
      <c r="C677" s="241"/>
      <c r="D677" s="292">
        <v>0</v>
      </c>
      <c r="E677" s="241"/>
      <c r="F677" s="228"/>
      <c r="G677" s="229"/>
      <c r="H677" s="230"/>
      <c r="I677" s="286">
        <f>M677+P677+Q677</f>
        <v>0</v>
      </c>
      <c r="J677" s="241"/>
      <c r="K677" s="230"/>
      <c r="M677" s="208">
        <f t="shared" si="60"/>
        <v>0</v>
      </c>
      <c r="N677" s="301"/>
      <c r="O677" s="301"/>
    </row>
    <row r="678" spans="1:15">
      <c r="A678" s="278">
        <v>21014</v>
      </c>
      <c r="B678" s="307" t="s">
        <v>634</v>
      </c>
      <c r="C678" s="280">
        <f>SUM(C679:C680)</f>
        <v>186</v>
      </c>
      <c r="D678" s="281">
        <v>135</v>
      </c>
      <c r="E678" s="280">
        <f>SUM(E679:E680)</f>
        <v>106</v>
      </c>
      <c r="F678" s="282"/>
      <c r="G678" s="280"/>
      <c r="H678" s="283"/>
      <c r="I678" s="281">
        <f>SUM(I679:I680)</f>
        <v>171</v>
      </c>
      <c r="J678" s="304">
        <f>I678-D678</f>
        <v>36</v>
      </c>
      <c r="K678" s="283"/>
      <c r="M678">
        <f t="shared" si="60"/>
        <v>0</v>
      </c>
      <c r="N678" s="301"/>
      <c r="O678" s="301"/>
    </row>
    <row r="679" s="208" customFormat="1" spans="1:17">
      <c r="A679" s="284">
        <v>2101401</v>
      </c>
      <c r="B679" s="155" t="s">
        <v>635</v>
      </c>
      <c r="C679" s="241">
        <v>186</v>
      </c>
      <c r="D679" s="292">
        <v>135</v>
      </c>
      <c r="E679" s="241">
        <v>106</v>
      </c>
      <c r="F679" s="228"/>
      <c r="G679" s="229"/>
      <c r="H679" s="230"/>
      <c r="I679" s="286">
        <f>M679+P679+Q679</f>
        <v>171</v>
      </c>
      <c r="J679" s="241"/>
      <c r="K679" s="230"/>
      <c r="M679" s="208">
        <f t="shared" si="60"/>
        <v>0</v>
      </c>
      <c r="N679" s="301"/>
      <c r="O679" s="301"/>
      <c r="P679" s="208">
        <v>136</v>
      </c>
      <c r="Q679" s="208">
        <v>35</v>
      </c>
    </row>
    <row r="680" s="208" customFormat="1" spans="1:15">
      <c r="A680" s="284">
        <v>2101499</v>
      </c>
      <c r="B680" s="155" t="s">
        <v>636</v>
      </c>
      <c r="C680" s="241"/>
      <c r="D680" s="292">
        <v>0</v>
      </c>
      <c r="E680" s="241"/>
      <c r="F680" s="228"/>
      <c r="G680" s="229"/>
      <c r="H680" s="230"/>
      <c r="I680" s="286">
        <f>M680+P680+Q680</f>
        <v>0</v>
      </c>
      <c r="J680" s="241"/>
      <c r="K680" s="230"/>
      <c r="M680" s="208">
        <f t="shared" si="60"/>
        <v>0</v>
      </c>
      <c r="N680" s="301"/>
      <c r="O680" s="301"/>
    </row>
    <row r="681" spans="1:15">
      <c r="A681" s="278">
        <v>21015</v>
      </c>
      <c r="B681" s="307" t="s">
        <v>637</v>
      </c>
      <c r="C681" s="280">
        <f>SUM(C682:C687)</f>
        <v>363</v>
      </c>
      <c r="D681" s="281">
        <v>439</v>
      </c>
      <c r="E681" s="280">
        <f>SUM(E682:E687)</f>
        <v>516</v>
      </c>
      <c r="F681" s="282"/>
      <c r="G681" s="280"/>
      <c r="H681" s="283"/>
      <c r="I681" s="281">
        <f>SUM(I682:I687)</f>
        <v>506</v>
      </c>
      <c r="J681" s="304">
        <f>I681-D681</f>
        <v>67</v>
      </c>
      <c r="K681" s="283"/>
      <c r="M681">
        <f t="shared" si="60"/>
        <v>0</v>
      </c>
      <c r="N681" s="301"/>
      <c r="O681" s="301"/>
    </row>
    <row r="682" s="208" customFormat="1" spans="1:15">
      <c r="A682" s="284">
        <v>2101501</v>
      </c>
      <c r="B682" s="155" t="s">
        <v>157</v>
      </c>
      <c r="C682" s="241">
        <v>59</v>
      </c>
      <c r="D682" s="292">
        <v>63</v>
      </c>
      <c r="E682" s="241">
        <v>85</v>
      </c>
      <c r="F682" s="228"/>
      <c r="G682" s="229"/>
      <c r="H682" s="230"/>
      <c r="I682" s="286">
        <f t="shared" ref="I682:I687" si="62">M682+P682+Q682</f>
        <v>72</v>
      </c>
      <c r="J682" s="241"/>
      <c r="K682" s="230"/>
      <c r="M682" s="208">
        <f t="shared" si="60"/>
        <v>72</v>
      </c>
      <c r="N682" s="301">
        <v>72</v>
      </c>
      <c r="O682" s="301"/>
    </row>
    <row r="683" spans="1:15">
      <c r="A683" s="284">
        <v>2101502</v>
      </c>
      <c r="B683" s="169" t="s">
        <v>158</v>
      </c>
      <c r="C683" s="241">
        <v>6</v>
      </c>
      <c r="D683" s="292">
        <v>1</v>
      </c>
      <c r="E683" s="241">
        <v>12</v>
      </c>
      <c r="F683" s="228"/>
      <c r="G683" s="229"/>
      <c r="H683" s="230"/>
      <c r="I683" s="286">
        <f t="shared" si="62"/>
        <v>0</v>
      </c>
      <c r="J683" s="241"/>
      <c r="K683" s="230"/>
      <c r="M683">
        <f t="shared" si="60"/>
        <v>0</v>
      </c>
      <c r="N683" s="301"/>
      <c r="O683" s="301"/>
    </row>
    <row r="684" s="208" customFormat="1" spans="1:16">
      <c r="A684" s="284">
        <v>2101505</v>
      </c>
      <c r="B684" s="155" t="s">
        <v>638</v>
      </c>
      <c r="C684" s="241"/>
      <c r="D684" s="292">
        <v>1</v>
      </c>
      <c r="E684" s="241">
        <v>1</v>
      </c>
      <c r="F684" s="228"/>
      <c r="G684" s="229"/>
      <c r="H684" s="230"/>
      <c r="I684" s="286">
        <f t="shared" si="62"/>
        <v>79</v>
      </c>
      <c r="J684" s="241"/>
      <c r="K684" s="230"/>
      <c r="M684" s="208">
        <f t="shared" si="60"/>
        <v>0</v>
      </c>
      <c r="N684" s="301"/>
      <c r="O684" s="301"/>
      <c r="P684" s="208">
        <v>79</v>
      </c>
    </row>
    <row r="685" s="208" customFormat="1" spans="1:15">
      <c r="A685" s="284">
        <v>2101506</v>
      </c>
      <c r="B685" s="155" t="s">
        <v>639</v>
      </c>
      <c r="C685" s="241"/>
      <c r="D685" s="292">
        <v>0</v>
      </c>
      <c r="E685" s="241"/>
      <c r="F685" s="228"/>
      <c r="G685" s="229"/>
      <c r="H685" s="230"/>
      <c r="I685" s="286">
        <f t="shared" si="62"/>
        <v>0</v>
      </c>
      <c r="J685" s="241"/>
      <c r="K685" s="230"/>
      <c r="M685" s="208">
        <f t="shared" si="60"/>
        <v>0</v>
      </c>
      <c r="N685" s="301"/>
      <c r="O685" s="301"/>
    </row>
    <row r="686" s="208" customFormat="1" spans="1:15">
      <c r="A686" s="284">
        <v>2101550</v>
      </c>
      <c r="B686" s="155" t="s">
        <v>166</v>
      </c>
      <c r="C686" s="241">
        <v>298</v>
      </c>
      <c r="D686" s="292">
        <v>323</v>
      </c>
      <c r="E686" s="241">
        <v>328</v>
      </c>
      <c r="F686" s="228"/>
      <c r="G686" s="229"/>
      <c r="H686" s="230"/>
      <c r="I686" s="286">
        <f t="shared" si="62"/>
        <v>353</v>
      </c>
      <c r="J686" s="241"/>
      <c r="K686" s="230"/>
      <c r="M686" s="208">
        <f t="shared" si="60"/>
        <v>353</v>
      </c>
      <c r="N686" s="301">
        <v>353</v>
      </c>
      <c r="O686" s="301"/>
    </row>
    <row r="687" s="208" customFormat="1" spans="1:17">
      <c r="A687" s="284">
        <v>2101599</v>
      </c>
      <c r="B687" s="155" t="s">
        <v>640</v>
      </c>
      <c r="C687" s="241"/>
      <c r="D687" s="292">
        <v>51</v>
      </c>
      <c r="E687" s="241">
        <v>90</v>
      </c>
      <c r="F687" s="228"/>
      <c r="G687" s="229"/>
      <c r="H687" s="230"/>
      <c r="I687" s="286">
        <f t="shared" si="62"/>
        <v>2</v>
      </c>
      <c r="J687" s="241"/>
      <c r="K687" s="230"/>
      <c r="M687" s="208">
        <f t="shared" si="60"/>
        <v>0</v>
      </c>
      <c r="N687" s="301"/>
      <c r="O687" s="301"/>
      <c r="Q687" s="208">
        <v>2</v>
      </c>
    </row>
    <row r="688" spans="1:15">
      <c r="A688" s="278">
        <v>21016</v>
      </c>
      <c r="B688" s="307" t="s">
        <v>641</v>
      </c>
      <c r="C688" s="280"/>
      <c r="D688" s="281"/>
      <c r="E688" s="280"/>
      <c r="F688" s="282"/>
      <c r="G688" s="280">
        <f>E688-C688</f>
        <v>0</v>
      </c>
      <c r="H688" s="283" t="e">
        <f>(E688/C688-1)*100</f>
        <v>#DIV/0!</v>
      </c>
      <c r="I688" s="281"/>
      <c r="J688" s="304">
        <f>I688-D688</f>
        <v>0</v>
      </c>
      <c r="K688" s="283"/>
      <c r="M688">
        <f t="shared" si="60"/>
        <v>0</v>
      </c>
      <c r="N688" s="301"/>
      <c r="O688" s="301"/>
    </row>
    <row r="689" spans="1:15">
      <c r="A689" s="284">
        <v>2101601</v>
      </c>
      <c r="B689" s="169" t="s">
        <v>642</v>
      </c>
      <c r="C689" s="241"/>
      <c r="D689" s="292">
        <v>0</v>
      </c>
      <c r="E689" s="241"/>
      <c r="F689" s="228"/>
      <c r="G689" s="229"/>
      <c r="H689" s="230"/>
      <c r="I689" s="286">
        <f>M689+P689+Q689</f>
        <v>0</v>
      </c>
      <c r="J689" s="241"/>
      <c r="K689" s="230"/>
      <c r="M689">
        <f t="shared" si="60"/>
        <v>0</v>
      </c>
      <c r="N689" s="301"/>
      <c r="O689" s="301"/>
    </row>
    <row r="690" spans="1:15">
      <c r="A690" s="278">
        <v>21017</v>
      </c>
      <c r="B690" s="307" t="s">
        <v>643</v>
      </c>
      <c r="C690" s="280">
        <f>SUM(C691:C692)</f>
        <v>166</v>
      </c>
      <c r="D690" s="281">
        <v>21</v>
      </c>
      <c r="E690" s="280">
        <f>SUM(E691:E692)</f>
        <v>1</v>
      </c>
      <c r="F690" s="282"/>
      <c r="G690" s="280">
        <f>E690-C690</f>
        <v>-165</v>
      </c>
      <c r="H690" s="283">
        <f>(E690/C690-1)*100</f>
        <v>-99.3975903614458</v>
      </c>
      <c r="I690" s="281">
        <f>SUM(I691:I692)</f>
        <v>247</v>
      </c>
      <c r="J690" s="304">
        <f>I690-D690</f>
        <v>226</v>
      </c>
      <c r="K690" s="283"/>
      <c r="M690">
        <f t="shared" si="60"/>
        <v>0</v>
      </c>
      <c r="N690" s="301"/>
      <c r="O690" s="301"/>
    </row>
    <row r="691" spans="1:17">
      <c r="A691" s="284">
        <v>2101704</v>
      </c>
      <c r="B691" s="169" t="s">
        <v>644</v>
      </c>
      <c r="C691" s="241">
        <v>166</v>
      </c>
      <c r="D691" s="286">
        <v>20</v>
      </c>
      <c r="E691" s="241">
        <v>1</v>
      </c>
      <c r="F691" s="228"/>
      <c r="G691" s="229"/>
      <c r="H691" s="230"/>
      <c r="I691" s="286">
        <f>M691+P691+Q691</f>
        <v>247</v>
      </c>
      <c r="J691" s="241"/>
      <c r="K691" s="230"/>
      <c r="M691">
        <f t="shared" si="60"/>
        <v>0</v>
      </c>
      <c r="N691" s="301"/>
      <c r="O691" s="301"/>
      <c r="P691">
        <v>157</v>
      </c>
      <c r="Q691">
        <v>90</v>
      </c>
    </row>
    <row r="692" spans="1:15">
      <c r="A692" s="284">
        <v>2101799</v>
      </c>
      <c r="B692" s="169" t="s">
        <v>645</v>
      </c>
      <c r="C692" s="241"/>
      <c r="D692" s="286">
        <v>1</v>
      </c>
      <c r="E692" s="241"/>
      <c r="F692" s="228"/>
      <c r="G692" s="229"/>
      <c r="H692" s="230"/>
      <c r="I692" s="286">
        <f>M692+P692+Q692</f>
        <v>0</v>
      </c>
      <c r="J692" s="241">
        <v>0</v>
      </c>
      <c r="K692" s="230">
        <v>0</v>
      </c>
      <c r="M692">
        <f t="shared" si="60"/>
        <v>0</v>
      </c>
      <c r="N692" s="301"/>
      <c r="O692" s="301"/>
    </row>
    <row r="693" spans="1:15">
      <c r="A693" s="278">
        <v>21099</v>
      </c>
      <c r="B693" s="307" t="s">
        <v>646</v>
      </c>
      <c r="C693" s="280">
        <f>SUM(C694)</f>
        <v>275</v>
      </c>
      <c r="D693" s="281">
        <v>1010</v>
      </c>
      <c r="E693" s="280">
        <f>SUM(E694)</f>
        <v>260</v>
      </c>
      <c r="F693" s="282"/>
      <c r="G693" s="280">
        <f>E693-C693</f>
        <v>-15</v>
      </c>
      <c r="H693" s="283">
        <f>(E693/C693-1)*100</f>
        <v>-5.45454545454546</v>
      </c>
      <c r="I693" s="281">
        <f>SUM(I694)</f>
        <v>186</v>
      </c>
      <c r="J693" s="304">
        <f>I693-D693</f>
        <v>-824</v>
      </c>
      <c r="K693" s="283"/>
      <c r="M693">
        <f t="shared" si="60"/>
        <v>0</v>
      </c>
      <c r="N693" s="301"/>
      <c r="O693" s="301"/>
    </row>
    <row r="694" spans="1:17">
      <c r="A694" s="284">
        <v>2109999</v>
      </c>
      <c r="B694" s="169" t="s">
        <v>647</v>
      </c>
      <c r="C694" s="241">
        <v>275</v>
      </c>
      <c r="D694" s="292">
        <v>1010</v>
      </c>
      <c r="E694" s="241">
        <v>260</v>
      </c>
      <c r="F694" s="228"/>
      <c r="G694" s="229"/>
      <c r="H694" s="230"/>
      <c r="I694" s="286">
        <f>M694+P694+Q694</f>
        <v>186</v>
      </c>
      <c r="J694" s="241"/>
      <c r="K694" s="230"/>
      <c r="M694">
        <f t="shared" si="60"/>
        <v>6</v>
      </c>
      <c r="N694" s="301">
        <v>6</v>
      </c>
      <c r="O694" s="301"/>
      <c r="Q694">
        <v>180</v>
      </c>
    </row>
    <row r="695" s="208" customFormat="1" spans="1:15">
      <c r="A695" s="273">
        <v>211</v>
      </c>
      <c r="B695" s="274" t="s">
        <v>648</v>
      </c>
      <c r="C695" s="275">
        <f>C696+C705+C709+C718+C724+C731+C734+C737+C738+C739+C745+C746+C747+C758</f>
        <v>8787</v>
      </c>
      <c r="D695" s="275">
        <f>D696+D705+D709+D718+D724+D731+D734+D737+D738+D739+D745+D746+D747+D758</f>
        <v>6117</v>
      </c>
      <c r="E695" s="275">
        <f>E696+E705+E709+E718+E724+E731+E734+E737+E738+E739+E745+E746+E747+E758</f>
        <v>1693</v>
      </c>
      <c r="F695" s="276">
        <f>E695/D695*100</f>
        <v>27.6769658329246</v>
      </c>
      <c r="G695" s="275">
        <f>E695-C695</f>
        <v>-7094</v>
      </c>
      <c r="H695" s="277">
        <f>(E695/C695-1)*100</f>
        <v>-80.7329008762945</v>
      </c>
      <c r="I695" s="302">
        <f>I696+I705+I709+I718+I724+I731+I734+I737+I738+I739+I745+I746+I747+I758</f>
        <v>406</v>
      </c>
      <c r="J695" s="303">
        <f>I695-D695</f>
        <v>-5711</v>
      </c>
      <c r="K695" s="277">
        <f>(I695/D695-1)*100</f>
        <v>-93.3627595226418</v>
      </c>
      <c r="M695" s="208">
        <f t="shared" si="60"/>
        <v>0</v>
      </c>
      <c r="N695" s="301"/>
      <c r="O695" s="301"/>
    </row>
    <row r="696" spans="1:15">
      <c r="A696" s="278">
        <v>21101</v>
      </c>
      <c r="B696" s="307" t="s">
        <v>649</v>
      </c>
      <c r="C696" s="317">
        <f>SUM(C697:C704)</f>
        <v>66</v>
      </c>
      <c r="D696" s="313">
        <v>23</v>
      </c>
      <c r="E696" s="317">
        <f>SUM(E697:E704)</f>
        <v>29</v>
      </c>
      <c r="F696" s="282">
        <f>E696/D696*100</f>
        <v>126.086956521739</v>
      </c>
      <c r="G696" s="280">
        <f>E696-C696</f>
        <v>-37</v>
      </c>
      <c r="H696" s="283">
        <f>(E696/C696-1)*100</f>
        <v>-56.0606060606061</v>
      </c>
      <c r="I696" s="313">
        <f>SUM(I697:I704)</f>
        <v>15</v>
      </c>
      <c r="J696" s="304">
        <f>I696-D696</f>
        <v>-8</v>
      </c>
      <c r="K696" s="283">
        <f>(I696/D696-1)*100</f>
        <v>-34.7826086956522</v>
      </c>
      <c r="M696">
        <f t="shared" si="60"/>
        <v>0</v>
      </c>
      <c r="N696" s="301"/>
      <c r="O696" s="301"/>
    </row>
    <row r="697" s="208" customFormat="1" spans="1:15">
      <c r="A697" s="284">
        <v>2110101</v>
      </c>
      <c r="B697" s="288" t="s">
        <v>157</v>
      </c>
      <c r="C697" s="241">
        <v>1</v>
      </c>
      <c r="D697" s="316">
        <v>0</v>
      </c>
      <c r="E697" s="241">
        <v>1</v>
      </c>
      <c r="F697" s="228"/>
      <c r="G697" s="229"/>
      <c r="H697" s="230"/>
      <c r="I697" s="286">
        <f t="shared" ref="I697:I704" si="63">M697+P697+Q697</f>
        <v>0</v>
      </c>
      <c r="J697" s="241"/>
      <c r="K697" s="230"/>
      <c r="M697" s="208">
        <f t="shared" si="60"/>
        <v>0</v>
      </c>
      <c r="N697" s="301"/>
      <c r="O697" s="301"/>
    </row>
    <row r="698" s="208" customFormat="1" spans="1:15">
      <c r="A698" s="284">
        <v>2110102</v>
      </c>
      <c r="B698" s="288" t="s">
        <v>158</v>
      </c>
      <c r="C698" s="241">
        <v>2</v>
      </c>
      <c r="D698" s="316">
        <v>0</v>
      </c>
      <c r="E698" s="241">
        <v>1</v>
      </c>
      <c r="F698" s="228"/>
      <c r="G698" s="229"/>
      <c r="H698" s="230"/>
      <c r="I698" s="286">
        <f t="shared" si="63"/>
        <v>12</v>
      </c>
      <c r="J698" s="241"/>
      <c r="K698" s="230"/>
      <c r="M698" s="208">
        <f t="shared" si="60"/>
        <v>12</v>
      </c>
      <c r="N698" s="301">
        <v>12</v>
      </c>
      <c r="O698" s="301"/>
    </row>
    <row r="699" s="208" customFormat="1" spans="1:15">
      <c r="A699" s="284">
        <v>2110103</v>
      </c>
      <c r="B699" s="288" t="s">
        <v>159</v>
      </c>
      <c r="C699" s="241"/>
      <c r="D699" s="316">
        <v>0</v>
      </c>
      <c r="E699" s="241"/>
      <c r="F699" s="228"/>
      <c r="G699" s="229"/>
      <c r="H699" s="230"/>
      <c r="I699" s="286">
        <f t="shared" si="63"/>
        <v>0</v>
      </c>
      <c r="J699" s="241"/>
      <c r="K699" s="230"/>
      <c r="M699" s="208">
        <f t="shared" si="60"/>
        <v>0</v>
      </c>
      <c r="N699" s="301"/>
      <c r="O699" s="301"/>
    </row>
    <row r="700" s="208" customFormat="1" spans="1:15">
      <c r="A700" s="284">
        <v>2110104</v>
      </c>
      <c r="B700" s="288" t="s">
        <v>650</v>
      </c>
      <c r="C700" s="241"/>
      <c r="D700" s="292">
        <v>0</v>
      </c>
      <c r="E700" s="241"/>
      <c r="F700" s="228"/>
      <c r="G700" s="229"/>
      <c r="H700" s="230"/>
      <c r="I700" s="286">
        <f t="shared" si="63"/>
        <v>0</v>
      </c>
      <c r="J700" s="241"/>
      <c r="K700" s="230"/>
      <c r="M700" s="208">
        <f t="shared" si="60"/>
        <v>0</v>
      </c>
      <c r="N700" s="301"/>
      <c r="O700" s="301"/>
    </row>
    <row r="701" s="208" customFormat="1" spans="1:15">
      <c r="A701" s="284">
        <v>2110105</v>
      </c>
      <c r="B701" s="288" t="s">
        <v>651</v>
      </c>
      <c r="C701" s="241"/>
      <c r="D701" s="292">
        <v>0</v>
      </c>
      <c r="E701" s="241"/>
      <c r="F701" s="228"/>
      <c r="G701" s="229"/>
      <c r="H701" s="230"/>
      <c r="I701" s="286">
        <f t="shared" si="63"/>
        <v>0</v>
      </c>
      <c r="J701" s="241"/>
      <c r="K701" s="230"/>
      <c r="M701" s="208">
        <f t="shared" si="60"/>
        <v>0</v>
      </c>
      <c r="N701" s="301"/>
      <c r="O701" s="301"/>
    </row>
    <row r="702" spans="1:15">
      <c r="A702" s="284">
        <v>2110106</v>
      </c>
      <c r="B702" s="169" t="s">
        <v>652</v>
      </c>
      <c r="C702" s="241"/>
      <c r="D702" s="292">
        <v>0</v>
      </c>
      <c r="E702" s="241"/>
      <c r="F702" s="228"/>
      <c r="G702" s="229"/>
      <c r="H702" s="230"/>
      <c r="I702" s="286">
        <f t="shared" si="63"/>
        <v>0</v>
      </c>
      <c r="J702" s="241"/>
      <c r="K702" s="230"/>
      <c r="M702">
        <f t="shared" si="60"/>
        <v>0</v>
      </c>
      <c r="N702" s="301"/>
      <c r="O702" s="301"/>
    </row>
    <row r="703" spans="1:15">
      <c r="A703" s="284">
        <v>2110107</v>
      </c>
      <c r="B703" s="169" t="s">
        <v>653</v>
      </c>
      <c r="C703" s="241"/>
      <c r="D703" s="292">
        <v>0</v>
      </c>
      <c r="E703" s="241"/>
      <c r="F703" s="228"/>
      <c r="G703" s="229"/>
      <c r="H703" s="230"/>
      <c r="I703" s="286">
        <f t="shared" si="63"/>
        <v>0</v>
      </c>
      <c r="J703" s="241"/>
      <c r="K703" s="230"/>
      <c r="M703">
        <f t="shared" si="60"/>
        <v>0</v>
      </c>
      <c r="N703" s="301"/>
      <c r="O703" s="301"/>
    </row>
    <row r="704" spans="1:15">
      <c r="A704" s="284">
        <v>2110199</v>
      </c>
      <c r="B704" s="169" t="s">
        <v>654</v>
      </c>
      <c r="C704" s="241">
        <v>63</v>
      </c>
      <c r="D704" s="292">
        <v>23</v>
      </c>
      <c r="E704" s="241">
        <v>27</v>
      </c>
      <c r="F704" s="228"/>
      <c r="G704" s="229"/>
      <c r="H704" s="230"/>
      <c r="I704" s="286">
        <f t="shared" si="63"/>
        <v>3</v>
      </c>
      <c r="J704" s="241"/>
      <c r="K704" s="230"/>
      <c r="M704">
        <f t="shared" si="60"/>
        <v>3</v>
      </c>
      <c r="N704" s="301">
        <v>3</v>
      </c>
      <c r="O704" s="301"/>
    </row>
    <row r="705" spans="1:15">
      <c r="A705" s="278">
        <v>21102</v>
      </c>
      <c r="B705" s="307" t="s">
        <v>655</v>
      </c>
      <c r="C705" s="317">
        <f>SUM(C706:C708)</f>
        <v>0</v>
      </c>
      <c r="D705" s="313"/>
      <c r="E705" s="317">
        <f>SUM(E706:E708)</f>
        <v>0</v>
      </c>
      <c r="F705" s="282"/>
      <c r="G705" s="280"/>
      <c r="H705" s="283"/>
      <c r="I705" s="313"/>
      <c r="J705" s="304">
        <f>I705-D705</f>
        <v>0</v>
      </c>
      <c r="K705" s="283"/>
      <c r="M705">
        <f t="shared" si="60"/>
        <v>0</v>
      </c>
      <c r="N705" s="301"/>
      <c r="O705" s="301"/>
    </row>
    <row r="706" spans="1:15">
      <c r="A706" s="284">
        <v>2110203</v>
      </c>
      <c r="B706" s="169" t="s">
        <v>656</v>
      </c>
      <c r="C706" s="241"/>
      <c r="D706" s="292">
        <v>0</v>
      </c>
      <c r="E706" s="241"/>
      <c r="F706" s="228"/>
      <c r="G706" s="229"/>
      <c r="H706" s="230"/>
      <c r="I706" s="286">
        <f>M706+P706+Q706</f>
        <v>0</v>
      </c>
      <c r="J706" s="241"/>
      <c r="K706" s="230"/>
      <c r="M706">
        <f t="shared" si="60"/>
        <v>0</v>
      </c>
      <c r="N706" s="301"/>
      <c r="O706" s="301"/>
    </row>
    <row r="707" spans="1:15">
      <c r="A707" s="284">
        <v>2110204</v>
      </c>
      <c r="B707" s="169" t="s">
        <v>657</v>
      </c>
      <c r="C707" s="241"/>
      <c r="D707" s="292">
        <v>0</v>
      </c>
      <c r="E707" s="241"/>
      <c r="F707" s="228"/>
      <c r="G707" s="241"/>
      <c r="H707" s="230"/>
      <c r="I707" s="286">
        <f>M707+P707+Q707</f>
        <v>0</v>
      </c>
      <c r="J707" s="241"/>
      <c r="K707" s="230"/>
      <c r="M707">
        <f t="shared" si="60"/>
        <v>0</v>
      </c>
      <c r="N707" s="301"/>
      <c r="O707" s="301"/>
    </row>
    <row r="708" spans="1:15">
      <c r="A708" s="284">
        <v>2110299</v>
      </c>
      <c r="B708" s="169" t="s">
        <v>658</v>
      </c>
      <c r="C708" s="241"/>
      <c r="D708" s="292">
        <v>0</v>
      </c>
      <c r="E708" s="241"/>
      <c r="F708" s="228"/>
      <c r="G708" s="229"/>
      <c r="H708" s="230"/>
      <c r="I708" s="286">
        <f>M708+P708+Q708</f>
        <v>0</v>
      </c>
      <c r="J708" s="241"/>
      <c r="K708" s="230"/>
      <c r="M708">
        <f t="shared" si="60"/>
        <v>0</v>
      </c>
      <c r="N708" s="301"/>
      <c r="O708" s="301"/>
    </row>
    <row r="709" spans="1:15">
      <c r="A709" s="278">
        <v>21103</v>
      </c>
      <c r="B709" s="307" t="s">
        <v>659</v>
      </c>
      <c r="C709" s="317">
        <f>SUM(C710:C717)</f>
        <v>5484</v>
      </c>
      <c r="D709" s="313">
        <v>3400</v>
      </c>
      <c r="E709" s="317">
        <f>SUM(E710:E717)</f>
        <v>1092</v>
      </c>
      <c r="F709" s="282"/>
      <c r="G709" s="280">
        <f>E709-C709</f>
        <v>-4392</v>
      </c>
      <c r="H709" s="283">
        <f>(E709/C709-1)*100</f>
        <v>-80.0875273522976</v>
      </c>
      <c r="I709" s="313">
        <f>SUM(I710:I717)</f>
        <v>97</v>
      </c>
      <c r="J709" s="304">
        <f>I709-D709</f>
        <v>-3303</v>
      </c>
      <c r="K709" s="283"/>
      <c r="M709">
        <f t="shared" ref="M709:M721" si="64">N709+O709</f>
        <v>0</v>
      </c>
      <c r="N709" s="301"/>
      <c r="O709" s="301"/>
    </row>
    <row r="710" spans="1:17">
      <c r="A710" s="284">
        <v>2110301</v>
      </c>
      <c r="B710" s="169" t="s">
        <v>660</v>
      </c>
      <c r="C710" s="241">
        <v>22</v>
      </c>
      <c r="D710" s="292">
        <v>256</v>
      </c>
      <c r="E710" s="241">
        <v>8</v>
      </c>
      <c r="F710" s="228"/>
      <c r="G710" s="229"/>
      <c r="H710" s="230"/>
      <c r="I710" s="286">
        <f t="shared" ref="I710:I717" si="65">M710+P710+Q710</f>
        <v>17</v>
      </c>
      <c r="J710" s="241"/>
      <c r="K710" s="230"/>
      <c r="M710">
        <f t="shared" si="64"/>
        <v>0</v>
      </c>
      <c r="N710" s="301"/>
      <c r="O710" s="301"/>
      <c r="Q710">
        <v>17</v>
      </c>
    </row>
    <row r="711" spans="1:17">
      <c r="A711" s="284">
        <v>2110302</v>
      </c>
      <c r="B711" s="169" t="s">
        <v>661</v>
      </c>
      <c r="C711" s="241">
        <v>5362</v>
      </c>
      <c r="D711" s="291">
        <v>3144</v>
      </c>
      <c r="E711" s="241">
        <v>1059</v>
      </c>
      <c r="F711" s="228"/>
      <c r="G711" s="229"/>
      <c r="H711" s="230"/>
      <c r="I711" s="286">
        <f t="shared" si="65"/>
        <v>80</v>
      </c>
      <c r="J711" s="241"/>
      <c r="K711" s="230"/>
      <c r="M711">
        <f t="shared" si="64"/>
        <v>0</v>
      </c>
      <c r="N711" s="301"/>
      <c r="O711" s="301"/>
      <c r="P711">
        <v>20</v>
      </c>
      <c r="Q711">
        <v>60</v>
      </c>
    </row>
    <row r="712" spans="1:15">
      <c r="A712" s="284">
        <v>2110303</v>
      </c>
      <c r="B712" s="169" t="s">
        <v>662</v>
      </c>
      <c r="C712" s="241">
        <v>0</v>
      </c>
      <c r="D712" s="292">
        <v>0</v>
      </c>
      <c r="E712" s="241"/>
      <c r="F712" s="228"/>
      <c r="G712" s="229"/>
      <c r="H712" s="230"/>
      <c r="I712" s="286">
        <f t="shared" si="65"/>
        <v>0</v>
      </c>
      <c r="J712" s="241"/>
      <c r="K712" s="230"/>
      <c r="M712">
        <f t="shared" si="64"/>
        <v>0</v>
      </c>
      <c r="N712" s="301"/>
      <c r="O712" s="301"/>
    </row>
    <row r="713" spans="1:15">
      <c r="A713" s="284">
        <v>2110304</v>
      </c>
      <c r="B713" s="169" t="s">
        <v>663</v>
      </c>
      <c r="C713" s="241">
        <v>100</v>
      </c>
      <c r="D713" s="292">
        <v>0</v>
      </c>
      <c r="E713" s="241"/>
      <c r="F713" s="228"/>
      <c r="G713" s="229"/>
      <c r="H713" s="230"/>
      <c r="I713" s="286">
        <f t="shared" si="65"/>
        <v>0</v>
      </c>
      <c r="J713" s="241"/>
      <c r="K713" s="230"/>
      <c r="M713">
        <f t="shared" si="64"/>
        <v>0</v>
      </c>
      <c r="N713" s="301"/>
      <c r="O713" s="301"/>
    </row>
    <row r="714" spans="1:15">
      <c r="A714" s="284">
        <v>2110305</v>
      </c>
      <c r="B714" s="169" t="s">
        <v>664</v>
      </c>
      <c r="C714" s="241"/>
      <c r="D714" s="292">
        <v>0</v>
      </c>
      <c r="E714" s="241"/>
      <c r="F714" s="228"/>
      <c r="G714" s="229"/>
      <c r="H714" s="230"/>
      <c r="I714" s="286">
        <f t="shared" si="65"/>
        <v>0</v>
      </c>
      <c r="J714" s="241"/>
      <c r="K714" s="230"/>
      <c r="M714">
        <f t="shared" si="64"/>
        <v>0</v>
      </c>
      <c r="N714" s="301"/>
      <c r="O714" s="301"/>
    </row>
    <row r="715" spans="1:15">
      <c r="A715" s="284">
        <v>2110306</v>
      </c>
      <c r="B715" s="169" t="s">
        <v>665</v>
      </c>
      <c r="C715" s="241"/>
      <c r="D715" s="292">
        <v>0</v>
      </c>
      <c r="E715" s="241"/>
      <c r="F715" s="228"/>
      <c r="G715" s="229"/>
      <c r="H715" s="230"/>
      <c r="I715" s="286">
        <f t="shared" si="65"/>
        <v>0</v>
      </c>
      <c r="J715" s="241"/>
      <c r="K715" s="230"/>
      <c r="M715">
        <f t="shared" si="64"/>
        <v>0</v>
      </c>
      <c r="N715" s="301"/>
      <c r="O715" s="301"/>
    </row>
    <row r="716" spans="1:15">
      <c r="A716" s="284">
        <v>2110307</v>
      </c>
      <c r="B716" s="169" t="s">
        <v>666</v>
      </c>
      <c r="C716" s="241"/>
      <c r="D716" s="292">
        <v>0</v>
      </c>
      <c r="E716" s="241"/>
      <c r="F716" s="228"/>
      <c r="G716" s="229"/>
      <c r="H716" s="230"/>
      <c r="I716" s="286">
        <f t="shared" si="65"/>
        <v>0</v>
      </c>
      <c r="J716" s="241"/>
      <c r="K716" s="230"/>
      <c r="M716">
        <f t="shared" si="64"/>
        <v>0</v>
      </c>
      <c r="N716" s="301"/>
      <c r="O716" s="301"/>
    </row>
    <row r="717" spans="1:15">
      <c r="A717" s="284">
        <v>2110399</v>
      </c>
      <c r="B717" s="169" t="s">
        <v>667</v>
      </c>
      <c r="C717" s="241"/>
      <c r="D717" s="292">
        <v>0</v>
      </c>
      <c r="E717" s="241">
        <v>25</v>
      </c>
      <c r="F717" s="228"/>
      <c r="G717" s="229"/>
      <c r="H717" s="230"/>
      <c r="I717" s="286">
        <f t="shared" si="65"/>
        <v>0</v>
      </c>
      <c r="J717" s="241">
        <f>I717-D717</f>
        <v>0</v>
      </c>
      <c r="K717" s="230"/>
      <c r="M717">
        <f t="shared" si="64"/>
        <v>0</v>
      </c>
      <c r="N717" s="301"/>
      <c r="O717" s="301"/>
    </row>
    <row r="718" spans="1:15">
      <c r="A718" s="278">
        <v>21104</v>
      </c>
      <c r="B718" s="307" t="s">
        <v>668</v>
      </c>
      <c r="C718" s="317">
        <f>SUM(C719:C723)</f>
        <v>1185</v>
      </c>
      <c r="D718" s="313">
        <v>150</v>
      </c>
      <c r="E718" s="317">
        <f>SUM(E719:E723)</f>
        <v>356</v>
      </c>
      <c r="F718" s="282"/>
      <c r="G718" s="280">
        <f>E718-C718</f>
        <v>-829</v>
      </c>
      <c r="H718" s="283">
        <f>(E718/C718-1)*100</f>
        <v>-69.957805907173</v>
      </c>
      <c r="I718" s="313">
        <f>SUM(I719:I723)</f>
        <v>196</v>
      </c>
      <c r="J718" s="304">
        <f>I718-D718</f>
        <v>46</v>
      </c>
      <c r="K718" s="283"/>
      <c r="M718">
        <f t="shared" si="64"/>
        <v>0</v>
      </c>
      <c r="N718" s="301"/>
      <c r="O718" s="301"/>
    </row>
    <row r="719" spans="1:17">
      <c r="A719" s="284">
        <v>2110401</v>
      </c>
      <c r="B719" s="169" t="s">
        <v>669</v>
      </c>
      <c r="C719" s="241">
        <v>155</v>
      </c>
      <c r="D719" s="286">
        <v>150</v>
      </c>
      <c r="E719" s="241">
        <v>139</v>
      </c>
      <c r="F719" s="228"/>
      <c r="G719" s="241"/>
      <c r="H719" s="230"/>
      <c r="I719" s="286">
        <f>M719+P719+Q719</f>
        <v>188</v>
      </c>
      <c r="J719" s="241">
        <v>0</v>
      </c>
      <c r="K719" s="230"/>
      <c r="M719">
        <f t="shared" si="64"/>
        <v>0</v>
      </c>
      <c r="N719" s="301"/>
      <c r="O719" s="301"/>
      <c r="P719">
        <v>88</v>
      </c>
      <c r="Q719">
        <v>100</v>
      </c>
    </row>
    <row r="720" spans="1:15">
      <c r="A720" s="284">
        <v>2110402</v>
      </c>
      <c r="B720" s="169" t="s">
        <v>670</v>
      </c>
      <c r="C720" s="241">
        <v>1030</v>
      </c>
      <c r="D720" s="286">
        <v>0</v>
      </c>
      <c r="E720" s="241">
        <v>217</v>
      </c>
      <c r="F720" s="228"/>
      <c r="G720" s="229"/>
      <c r="H720" s="230"/>
      <c r="I720" s="286">
        <f>M720+P720+Q720</f>
        <v>0</v>
      </c>
      <c r="J720" s="241">
        <v>0</v>
      </c>
      <c r="K720" s="230"/>
      <c r="M720">
        <f t="shared" si="64"/>
        <v>0</v>
      </c>
      <c r="N720" s="301"/>
      <c r="O720" s="301"/>
    </row>
    <row r="721" spans="1:15">
      <c r="A721" s="284">
        <v>2110404</v>
      </c>
      <c r="B721" s="169" t="s">
        <v>671</v>
      </c>
      <c r="C721" s="241"/>
      <c r="D721" s="286">
        <v>0</v>
      </c>
      <c r="E721" s="241"/>
      <c r="F721" s="228"/>
      <c r="G721" s="241"/>
      <c r="H721" s="230"/>
      <c r="I721" s="286">
        <f>M721+P721+Q721</f>
        <v>0</v>
      </c>
      <c r="J721" s="241">
        <v>0</v>
      </c>
      <c r="K721" s="230"/>
      <c r="M721">
        <f t="shared" si="64"/>
        <v>0</v>
      </c>
      <c r="N721" s="301"/>
      <c r="O721" s="301"/>
    </row>
    <row r="722" spans="1:16">
      <c r="A722" s="284">
        <v>2110406</v>
      </c>
      <c r="B722" s="169" t="s">
        <v>672</v>
      </c>
      <c r="C722" s="241"/>
      <c r="D722" s="286"/>
      <c r="E722" s="241"/>
      <c r="F722" s="228"/>
      <c r="G722" s="241"/>
      <c r="H722" s="230"/>
      <c r="I722" s="286">
        <f>M722+P722+Q722</f>
        <v>8</v>
      </c>
      <c r="J722" s="241"/>
      <c r="K722" s="230"/>
      <c r="N722" s="301"/>
      <c r="O722" s="301"/>
      <c r="P722">
        <v>8</v>
      </c>
    </row>
    <row r="723" spans="1:15">
      <c r="A723" s="284">
        <v>2110499</v>
      </c>
      <c r="B723" s="169" t="s">
        <v>673</v>
      </c>
      <c r="C723" s="241"/>
      <c r="D723" s="286">
        <v>0</v>
      </c>
      <c r="E723" s="241"/>
      <c r="F723" s="228"/>
      <c r="G723" s="241"/>
      <c r="H723" s="230"/>
      <c r="I723" s="286">
        <f>M723+P723+Q723</f>
        <v>0</v>
      </c>
      <c r="J723" s="241">
        <v>0</v>
      </c>
      <c r="K723" s="230"/>
      <c r="M723">
        <f t="shared" ref="M723:M773" si="66">N723+O723</f>
        <v>0</v>
      </c>
      <c r="N723" s="301"/>
      <c r="O723" s="301"/>
    </row>
    <row r="724" spans="1:15">
      <c r="A724" s="278">
        <v>21105</v>
      </c>
      <c r="B724" s="307" t="s">
        <v>674</v>
      </c>
      <c r="C724" s="317"/>
      <c r="D724" s="313">
        <v>45</v>
      </c>
      <c r="E724" s="317"/>
      <c r="F724" s="282"/>
      <c r="G724" s="280"/>
      <c r="H724" s="283"/>
      <c r="I724" s="313">
        <f>SUM(I725:I730)</f>
        <v>98</v>
      </c>
      <c r="J724" s="304">
        <f>I724-D724</f>
        <v>53</v>
      </c>
      <c r="K724" s="283"/>
      <c r="M724">
        <f t="shared" si="66"/>
        <v>0</v>
      </c>
      <c r="N724" s="301"/>
      <c r="O724" s="301"/>
    </row>
    <row r="725" spans="1:17">
      <c r="A725" s="284">
        <v>2110501</v>
      </c>
      <c r="B725" s="169" t="s">
        <v>675</v>
      </c>
      <c r="C725" s="241"/>
      <c r="D725" s="286">
        <v>0</v>
      </c>
      <c r="E725" s="241"/>
      <c r="F725" s="228"/>
      <c r="G725" s="241"/>
      <c r="H725" s="230"/>
      <c r="I725" s="286">
        <f t="shared" ref="I725:I730" si="67">M725+P725+Q725</f>
        <v>98</v>
      </c>
      <c r="J725" s="241">
        <v>0</v>
      </c>
      <c r="K725" s="230"/>
      <c r="M725">
        <f t="shared" si="66"/>
        <v>0</v>
      </c>
      <c r="N725" s="301"/>
      <c r="O725" s="301"/>
      <c r="P725">
        <v>53</v>
      </c>
      <c r="Q725">
        <v>45</v>
      </c>
    </row>
    <row r="726" spans="1:15">
      <c r="A726" s="284">
        <v>2110502</v>
      </c>
      <c r="B726" s="169" t="s">
        <v>676</v>
      </c>
      <c r="C726" s="241"/>
      <c r="D726" s="286">
        <v>0</v>
      </c>
      <c r="E726" s="241"/>
      <c r="F726" s="228"/>
      <c r="G726" s="241"/>
      <c r="H726" s="230"/>
      <c r="I726" s="286">
        <f t="shared" si="67"/>
        <v>0</v>
      </c>
      <c r="J726" s="241">
        <v>0</v>
      </c>
      <c r="K726" s="230"/>
      <c r="M726">
        <f t="shared" si="66"/>
        <v>0</v>
      </c>
      <c r="N726" s="301"/>
      <c r="O726" s="301"/>
    </row>
    <row r="727" spans="1:15">
      <c r="A727" s="284">
        <v>2110503</v>
      </c>
      <c r="B727" s="169" t="s">
        <v>677</v>
      </c>
      <c r="C727" s="241"/>
      <c r="D727" s="286">
        <v>0</v>
      </c>
      <c r="E727" s="241"/>
      <c r="F727" s="228"/>
      <c r="G727" s="241"/>
      <c r="H727" s="230"/>
      <c r="I727" s="286">
        <f t="shared" si="67"/>
        <v>0</v>
      </c>
      <c r="J727" s="241">
        <v>0</v>
      </c>
      <c r="K727" s="230"/>
      <c r="M727">
        <f t="shared" si="66"/>
        <v>0</v>
      </c>
      <c r="N727" s="301"/>
      <c r="O727" s="301"/>
    </row>
    <row r="728" spans="1:15">
      <c r="A728" s="284">
        <v>2110506</v>
      </c>
      <c r="B728" s="169" t="s">
        <v>678</v>
      </c>
      <c r="C728" s="241"/>
      <c r="D728" s="286">
        <v>0</v>
      </c>
      <c r="E728" s="241"/>
      <c r="F728" s="228"/>
      <c r="G728" s="241"/>
      <c r="H728" s="230"/>
      <c r="I728" s="286">
        <f t="shared" si="67"/>
        <v>0</v>
      </c>
      <c r="J728" s="241">
        <v>0</v>
      </c>
      <c r="K728" s="230"/>
      <c r="M728">
        <f t="shared" si="66"/>
        <v>0</v>
      </c>
      <c r="N728" s="301"/>
      <c r="O728" s="301"/>
    </row>
    <row r="729" spans="1:15">
      <c r="A729" s="284">
        <v>2110507</v>
      </c>
      <c r="B729" s="169" t="s">
        <v>679</v>
      </c>
      <c r="C729" s="241"/>
      <c r="D729" s="286">
        <v>45</v>
      </c>
      <c r="E729" s="241"/>
      <c r="F729" s="228"/>
      <c r="G729" s="241"/>
      <c r="H729" s="230"/>
      <c r="I729" s="286">
        <f t="shared" si="67"/>
        <v>0</v>
      </c>
      <c r="J729" s="241"/>
      <c r="K729" s="230"/>
      <c r="M729">
        <f t="shared" si="66"/>
        <v>0</v>
      </c>
      <c r="N729" s="301"/>
      <c r="O729" s="301"/>
    </row>
    <row r="730" spans="1:15">
      <c r="A730" s="284">
        <v>2110599</v>
      </c>
      <c r="B730" s="169" t="s">
        <v>680</v>
      </c>
      <c r="C730" s="241"/>
      <c r="D730" s="286">
        <v>0</v>
      </c>
      <c r="E730" s="241"/>
      <c r="F730" s="228"/>
      <c r="G730" s="241"/>
      <c r="H730" s="230"/>
      <c r="I730" s="286">
        <f t="shared" si="67"/>
        <v>0</v>
      </c>
      <c r="J730" s="241">
        <v>0</v>
      </c>
      <c r="K730" s="230"/>
      <c r="M730">
        <f t="shared" si="66"/>
        <v>0</v>
      </c>
      <c r="N730" s="301"/>
      <c r="O730" s="301"/>
    </row>
    <row r="731" spans="1:15">
      <c r="A731" s="278">
        <v>21107</v>
      </c>
      <c r="B731" s="307" t="s">
        <v>681</v>
      </c>
      <c r="C731" s="317"/>
      <c r="D731" s="313"/>
      <c r="E731" s="317"/>
      <c r="F731" s="282"/>
      <c r="G731" s="280"/>
      <c r="H731" s="283"/>
      <c r="I731" s="313"/>
      <c r="J731" s="304">
        <f>I731-D731</f>
        <v>0</v>
      </c>
      <c r="K731" s="283"/>
      <c r="M731">
        <f t="shared" si="66"/>
        <v>0</v>
      </c>
      <c r="N731" s="301"/>
      <c r="O731" s="301"/>
    </row>
    <row r="732" spans="1:15">
      <c r="A732" s="284">
        <v>2110704</v>
      </c>
      <c r="B732" s="169" t="s">
        <v>682</v>
      </c>
      <c r="C732" s="241"/>
      <c r="D732" s="286">
        <v>0</v>
      </c>
      <c r="E732" s="241"/>
      <c r="F732" s="228"/>
      <c r="G732" s="241"/>
      <c r="H732" s="230"/>
      <c r="I732" s="286">
        <f t="shared" ref="I732:I738" si="68">M732+P732+Q732</f>
        <v>0</v>
      </c>
      <c r="J732" s="241">
        <v>0</v>
      </c>
      <c r="K732" s="230"/>
      <c r="M732">
        <f t="shared" si="66"/>
        <v>0</v>
      </c>
      <c r="N732" s="301"/>
      <c r="O732" s="301"/>
    </row>
    <row r="733" spans="1:15">
      <c r="A733" s="284">
        <v>2110799</v>
      </c>
      <c r="B733" s="169" t="s">
        <v>683</v>
      </c>
      <c r="C733" s="241"/>
      <c r="D733" s="286">
        <v>0</v>
      </c>
      <c r="E733" s="241"/>
      <c r="F733" s="228"/>
      <c r="G733" s="241"/>
      <c r="H733" s="230"/>
      <c r="I733" s="286">
        <f t="shared" si="68"/>
        <v>0</v>
      </c>
      <c r="J733" s="241">
        <v>0</v>
      </c>
      <c r="K733" s="230"/>
      <c r="M733">
        <f t="shared" si="66"/>
        <v>0</v>
      </c>
      <c r="N733" s="301"/>
      <c r="O733" s="301"/>
    </row>
    <row r="734" spans="1:15">
      <c r="A734" s="278">
        <v>21108</v>
      </c>
      <c r="B734" s="307" t="s">
        <v>684</v>
      </c>
      <c r="C734" s="317"/>
      <c r="D734" s="313"/>
      <c r="E734" s="317"/>
      <c r="F734" s="282"/>
      <c r="G734" s="280"/>
      <c r="H734" s="283"/>
      <c r="I734" s="313"/>
      <c r="J734" s="304">
        <f>I734-D734</f>
        <v>0</v>
      </c>
      <c r="K734" s="283"/>
      <c r="M734">
        <f t="shared" si="66"/>
        <v>0</v>
      </c>
      <c r="N734" s="301"/>
      <c r="O734" s="301"/>
    </row>
    <row r="735" spans="1:15">
      <c r="A735" s="284">
        <v>2110804</v>
      </c>
      <c r="B735" s="169" t="s">
        <v>685</v>
      </c>
      <c r="C735" s="241"/>
      <c r="D735" s="286">
        <v>0</v>
      </c>
      <c r="E735" s="241"/>
      <c r="F735" s="228"/>
      <c r="G735" s="241"/>
      <c r="H735" s="230"/>
      <c r="I735" s="286">
        <f t="shared" si="68"/>
        <v>0</v>
      </c>
      <c r="J735" s="241">
        <v>0</v>
      </c>
      <c r="K735" s="230"/>
      <c r="M735">
        <f t="shared" si="66"/>
        <v>0</v>
      </c>
      <c r="N735" s="301"/>
      <c r="O735" s="301"/>
    </row>
    <row r="736" spans="1:15">
      <c r="A736" s="284">
        <v>2110899</v>
      </c>
      <c r="B736" s="169" t="s">
        <v>686</v>
      </c>
      <c r="C736" s="241"/>
      <c r="D736" s="286">
        <v>0</v>
      </c>
      <c r="E736" s="241"/>
      <c r="F736" s="228"/>
      <c r="G736" s="241"/>
      <c r="H736" s="230"/>
      <c r="I736" s="286">
        <f t="shared" si="68"/>
        <v>0</v>
      </c>
      <c r="J736" s="241">
        <v>0</v>
      </c>
      <c r="K736" s="230">
        <v>0</v>
      </c>
      <c r="M736">
        <f t="shared" si="66"/>
        <v>0</v>
      </c>
      <c r="N736" s="301"/>
      <c r="O736" s="301"/>
    </row>
    <row r="737" spans="1:15">
      <c r="A737" s="278">
        <v>21109</v>
      </c>
      <c r="B737" s="307" t="s">
        <v>687</v>
      </c>
      <c r="C737" s="304"/>
      <c r="D737" s="313">
        <v>0</v>
      </c>
      <c r="E737" s="304"/>
      <c r="F737" s="282"/>
      <c r="G737" s="280"/>
      <c r="H737" s="283"/>
      <c r="I737" s="313">
        <f t="shared" si="68"/>
        <v>0</v>
      </c>
      <c r="J737" s="304">
        <f t="shared" ref="J737:J747" si="69">I737-D737</f>
        <v>0</v>
      </c>
      <c r="K737" s="283"/>
      <c r="M737">
        <f t="shared" si="66"/>
        <v>0</v>
      </c>
      <c r="N737" s="301"/>
      <c r="O737" s="301"/>
    </row>
    <row r="738" spans="1:15">
      <c r="A738" s="278">
        <v>21110</v>
      </c>
      <c r="B738" s="307" t="s">
        <v>688</v>
      </c>
      <c r="C738" s="304">
        <v>52</v>
      </c>
      <c r="D738" s="313">
        <v>474</v>
      </c>
      <c r="E738" s="304">
        <v>211</v>
      </c>
      <c r="F738" s="282"/>
      <c r="G738" s="280">
        <f>E738-C738</f>
        <v>159</v>
      </c>
      <c r="H738" s="283">
        <f>(E738/C738-1)*100</f>
        <v>305.769230769231</v>
      </c>
      <c r="I738" s="313">
        <f t="shared" si="68"/>
        <v>0</v>
      </c>
      <c r="J738" s="304">
        <f t="shared" si="69"/>
        <v>-474</v>
      </c>
      <c r="K738" s="283"/>
      <c r="M738">
        <f t="shared" si="66"/>
        <v>0</v>
      </c>
      <c r="N738" s="301"/>
      <c r="O738" s="301"/>
    </row>
    <row r="739" spans="1:15">
      <c r="A739" s="278">
        <v>21111</v>
      </c>
      <c r="B739" s="307" t="s">
        <v>689</v>
      </c>
      <c r="C739" s="317"/>
      <c r="D739" s="313"/>
      <c r="E739" s="317"/>
      <c r="F739" s="282" t="e">
        <f>E739/D739*100</f>
        <v>#DIV/0!</v>
      </c>
      <c r="G739" s="280">
        <f>E739-C739</f>
        <v>0</v>
      </c>
      <c r="H739" s="283" t="e">
        <f>(E739/C739-1)*100</f>
        <v>#DIV/0!</v>
      </c>
      <c r="I739" s="313"/>
      <c r="J739" s="304">
        <f t="shared" si="69"/>
        <v>0</v>
      </c>
      <c r="K739" s="283" t="e">
        <f>(I739/D739-1)*100</f>
        <v>#DIV/0!</v>
      </c>
      <c r="M739">
        <f t="shared" si="66"/>
        <v>0</v>
      </c>
      <c r="N739" s="301"/>
      <c r="O739" s="301"/>
    </row>
    <row r="740" spans="1:15">
      <c r="A740" s="284">
        <v>2111101</v>
      </c>
      <c r="B740" s="169" t="s">
        <v>690</v>
      </c>
      <c r="C740" s="241"/>
      <c r="D740" s="292">
        <v>0</v>
      </c>
      <c r="E740" s="241"/>
      <c r="F740" s="228"/>
      <c r="G740" s="229"/>
      <c r="H740" s="230"/>
      <c r="I740" s="286">
        <f>M740+P740+Q740</f>
        <v>0</v>
      </c>
      <c r="J740" s="241"/>
      <c r="K740" s="230"/>
      <c r="M740">
        <f t="shared" si="66"/>
        <v>0</v>
      </c>
      <c r="N740" s="301"/>
      <c r="O740" s="301"/>
    </row>
    <row r="741" spans="1:15">
      <c r="A741" s="284">
        <v>2111102</v>
      </c>
      <c r="B741" s="169" t="s">
        <v>691</v>
      </c>
      <c r="C741" s="241"/>
      <c r="D741" s="292">
        <v>0</v>
      </c>
      <c r="E741" s="241"/>
      <c r="F741" s="228"/>
      <c r="G741" s="229"/>
      <c r="H741" s="230"/>
      <c r="I741" s="286">
        <f>M741+P741+Q741</f>
        <v>0</v>
      </c>
      <c r="J741" s="241"/>
      <c r="K741" s="230"/>
      <c r="M741">
        <f t="shared" si="66"/>
        <v>0</v>
      </c>
      <c r="N741" s="301"/>
      <c r="O741" s="301"/>
    </row>
    <row r="742" spans="1:15">
      <c r="A742" s="284">
        <v>2111103</v>
      </c>
      <c r="B742" s="169" t="s">
        <v>692</v>
      </c>
      <c r="C742" s="241"/>
      <c r="D742" s="292">
        <v>0</v>
      </c>
      <c r="E742" s="241"/>
      <c r="F742" s="228"/>
      <c r="G742" s="229"/>
      <c r="H742" s="230"/>
      <c r="I742" s="286">
        <f>M742+P742+Q742</f>
        <v>0</v>
      </c>
      <c r="J742" s="241"/>
      <c r="K742" s="230"/>
      <c r="M742">
        <f t="shared" si="66"/>
        <v>0</v>
      </c>
      <c r="N742" s="301"/>
      <c r="O742" s="301"/>
    </row>
    <row r="743" spans="1:15">
      <c r="A743" s="284">
        <v>2111104</v>
      </c>
      <c r="B743" s="169" t="s">
        <v>693</v>
      </c>
      <c r="C743" s="241"/>
      <c r="D743" s="292">
        <v>0</v>
      </c>
      <c r="E743" s="241"/>
      <c r="F743" s="228"/>
      <c r="G743" s="229"/>
      <c r="H743" s="230"/>
      <c r="I743" s="286">
        <f>M743+P743+Q743</f>
        <v>0</v>
      </c>
      <c r="J743" s="241"/>
      <c r="K743" s="230"/>
      <c r="M743">
        <f t="shared" si="66"/>
        <v>0</v>
      </c>
      <c r="N743" s="301"/>
      <c r="O743" s="301"/>
    </row>
    <row r="744" spans="1:15">
      <c r="A744" s="284">
        <v>2111199</v>
      </c>
      <c r="B744" s="169" t="s">
        <v>694</v>
      </c>
      <c r="C744" s="241"/>
      <c r="D744" s="292">
        <v>0</v>
      </c>
      <c r="E744" s="241"/>
      <c r="F744" s="228"/>
      <c r="G744" s="229"/>
      <c r="H744" s="230"/>
      <c r="I744" s="286">
        <f>M744+P744+Q744</f>
        <v>0</v>
      </c>
      <c r="J744" s="241"/>
      <c r="K744" s="230"/>
      <c r="M744">
        <f t="shared" si="66"/>
        <v>0</v>
      </c>
      <c r="N744" s="301"/>
      <c r="O744" s="301"/>
    </row>
    <row r="745" spans="1:15">
      <c r="A745" s="278">
        <v>21112</v>
      </c>
      <c r="B745" s="307" t="s">
        <v>695</v>
      </c>
      <c r="C745" s="304"/>
      <c r="D745" s="313"/>
      <c r="E745" s="304"/>
      <c r="F745" s="282"/>
      <c r="G745" s="280"/>
      <c r="H745" s="283"/>
      <c r="I745" s="313"/>
      <c r="J745" s="304">
        <f t="shared" si="69"/>
        <v>0</v>
      </c>
      <c r="K745" s="283"/>
      <c r="M745">
        <f t="shared" si="66"/>
        <v>0</v>
      </c>
      <c r="N745" s="301"/>
      <c r="O745" s="301"/>
    </row>
    <row r="746" spans="1:15">
      <c r="A746" s="278">
        <v>21113</v>
      </c>
      <c r="B746" s="307" t="s">
        <v>696</v>
      </c>
      <c r="C746" s="304"/>
      <c r="D746" s="313"/>
      <c r="E746" s="304"/>
      <c r="F746" s="282"/>
      <c r="G746" s="280">
        <f>E746-C746</f>
        <v>0</v>
      </c>
      <c r="H746" s="283"/>
      <c r="I746" s="313"/>
      <c r="J746" s="304">
        <f t="shared" si="69"/>
        <v>0</v>
      </c>
      <c r="K746" s="283"/>
      <c r="M746">
        <f t="shared" si="66"/>
        <v>0</v>
      </c>
      <c r="N746" s="301"/>
      <c r="O746" s="301"/>
    </row>
    <row r="747" spans="1:15">
      <c r="A747" s="278">
        <v>21114</v>
      </c>
      <c r="B747" s="307" t="s">
        <v>697</v>
      </c>
      <c r="C747" s="317"/>
      <c r="D747" s="313"/>
      <c r="E747" s="317"/>
      <c r="F747" s="282"/>
      <c r="G747" s="280"/>
      <c r="H747" s="283"/>
      <c r="I747" s="313"/>
      <c r="J747" s="304">
        <f t="shared" si="69"/>
        <v>0</v>
      </c>
      <c r="K747" s="283"/>
      <c r="M747">
        <f t="shared" si="66"/>
        <v>0</v>
      </c>
      <c r="N747" s="301"/>
      <c r="O747" s="301"/>
    </row>
    <row r="748" spans="1:15">
      <c r="A748" s="284">
        <v>2111401</v>
      </c>
      <c r="B748" s="169" t="s">
        <v>157</v>
      </c>
      <c r="C748" s="241"/>
      <c r="D748" s="286">
        <v>0</v>
      </c>
      <c r="E748" s="241"/>
      <c r="F748" s="228"/>
      <c r="G748" s="241"/>
      <c r="H748" s="230"/>
      <c r="I748" s="286">
        <f t="shared" ref="I748:I758" si="70">M748+P748+Q748</f>
        <v>0</v>
      </c>
      <c r="J748" s="241">
        <v>0</v>
      </c>
      <c r="K748" s="230"/>
      <c r="M748">
        <f t="shared" si="66"/>
        <v>0</v>
      </c>
      <c r="N748" s="301"/>
      <c r="O748" s="301"/>
    </row>
    <row r="749" spans="1:15">
      <c r="A749" s="284">
        <v>2111402</v>
      </c>
      <c r="B749" s="169" t="s">
        <v>158</v>
      </c>
      <c r="C749" s="241"/>
      <c r="D749" s="286">
        <v>0</v>
      </c>
      <c r="E749" s="241"/>
      <c r="F749" s="228"/>
      <c r="G749" s="241"/>
      <c r="H749" s="230"/>
      <c r="I749" s="286">
        <f t="shared" si="70"/>
        <v>0</v>
      </c>
      <c r="J749" s="241">
        <v>0</v>
      </c>
      <c r="K749" s="230">
        <v>0</v>
      </c>
      <c r="M749">
        <f t="shared" si="66"/>
        <v>0</v>
      </c>
      <c r="N749" s="301"/>
      <c r="O749" s="301"/>
    </row>
    <row r="750" spans="1:15">
      <c r="A750" s="284">
        <v>2111403</v>
      </c>
      <c r="B750" s="169" t="s">
        <v>159</v>
      </c>
      <c r="C750" s="241"/>
      <c r="D750" s="286">
        <v>0</v>
      </c>
      <c r="E750" s="241"/>
      <c r="F750" s="228"/>
      <c r="G750" s="241"/>
      <c r="H750" s="230"/>
      <c r="I750" s="286">
        <f t="shared" si="70"/>
        <v>0</v>
      </c>
      <c r="J750" s="241">
        <v>0</v>
      </c>
      <c r="K750" s="230">
        <v>0</v>
      </c>
      <c r="M750">
        <f t="shared" si="66"/>
        <v>0</v>
      </c>
      <c r="N750" s="301"/>
      <c r="O750" s="301"/>
    </row>
    <row r="751" spans="1:15">
      <c r="A751" s="284">
        <v>2111406</v>
      </c>
      <c r="B751" s="169" t="s">
        <v>698</v>
      </c>
      <c r="C751" s="241"/>
      <c r="D751" s="286">
        <v>0</v>
      </c>
      <c r="E751" s="241"/>
      <c r="F751" s="228"/>
      <c r="G751" s="241"/>
      <c r="H751" s="230"/>
      <c r="I751" s="286">
        <f t="shared" si="70"/>
        <v>0</v>
      </c>
      <c r="J751" s="241">
        <v>0</v>
      </c>
      <c r="K751" s="230">
        <v>0</v>
      </c>
      <c r="M751">
        <f t="shared" si="66"/>
        <v>0</v>
      </c>
      <c r="N751" s="301"/>
      <c r="O751" s="301"/>
    </row>
    <row r="752" spans="1:15">
      <c r="A752" s="284">
        <v>2111407</v>
      </c>
      <c r="B752" s="169" t="s">
        <v>699</v>
      </c>
      <c r="C752" s="241"/>
      <c r="D752" s="286">
        <v>0</v>
      </c>
      <c r="E752" s="241"/>
      <c r="F752" s="228"/>
      <c r="G752" s="241"/>
      <c r="H752" s="230"/>
      <c r="I752" s="286">
        <f t="shared" si="70"/>
        <v>0</v>
      </c>
      <c r="J752" s="241">
        <v>0</v>
      </c>
      <c r="K752" s="230">
        <v>0</v>
      </c>
      <c r="M752">
        <f t="shared" si="66"/>
        <v>0</v>
      </c>
      <c r="N752" s="301"/>
      <c r="O752" s="301"/>
    </row>
    <row r="753" spans="1:15">
      <c r="A753" s="284">
        <v>2111408</v>
      </c>
      <c r="B753" s="169" t="s">
        <v>700</v>
      </c>
      <c r="C753" s="241"/>
      <c r="D753" s="286">
        <v>0</v>
      </c>
      <c r="E753" s="241"/>
      <c r="F753" s="228"/>
      <c r="G753" s="241"/>
      <c r="H753" s="230"/>
      <c r="I753" s="286">
        <f t="shared" si="70"/>
        <v>0</v>
      </c>
      <c r="J753" s="241">
        <v>0</v>
      </c>
      <c r="K753" s="230">
        <v>0</v>
      </c>
      <c r="M753">
        <f t="shared" si="66"/>
        <v>0</v>
      </c>
      <c r="N753" s="301"/>
      <c r="O753" s="301"/>
    </row>
    <row r="754" spans="1:15">
      <c r="A754" s="284">
        <v>2111411</v>
      </c>
      <c r="B754" s="169" t="s">
        <v>197</v>
      </c>
      <c r="C754" s="241"/>
      <c r="D754" s="286">
        <v>0</v>
      </c>
      <c r="E754" s="241"/>
      <c r="F754" s="228"/>
      <c r="G754" s="241"/>
      <c r="H754" s="230"/>
      <c r="I754" s="286">
        <f t="shared" si="70"/>
        <v>0</v>
      </c>
      <c r="J754" s="241">
        <v>0</v>
      </c>
      <c r="K754" s="230">
        <v>0</v>
      </c>
      <c r="M754">
        <f t="shared" si="66"/>
        <v>0</v>
      </c>
      <c r="N754" s="301"/>
      <c r="O754" s="301"/>
    </row>
    <row r="755" spans="1:15">
      <c r="A755" s="284">
        <v>2111413</v>
      </c>
      <c r="B755" s="169" t="s">
        <v>701</v>
      </c>
      <c r="C755" s="241"/>
      <c r="D755" s="286">
        <v>0</v>
      </c>
      <c r="E755" s="241"/>
      <c r="F755" s="228"/>
      <c r="G755" s="241"/>
      <c r="H755" s="230"/>
      <c r="I755" s="286">
        <f t="shared" si="70"/>
        <v>0</v>
      </c>
      <c r="J755" s="241">
        <v>0</v>
      </c>
      <c r="K755" s="230">
        <v>0</v>
      </c>
      <c r="M755">
        <f t="shared" si="66"/>
        <v>0</v>
      </c>
      <c r="N755" s="301"/>
      <c r="O755" s="301"/>
    </row>
    <row r="756" spans="1:15">
      <c r="A756" s="284">
        <v>2111450</v>
      </c>
      <c r="B756" s="169" t="s">
        <v>166</v>
      </c>
      <c r="C756" s="241"/>
      <c r="D756" s="286">
        <v>0</v>
      </c>
      <c r="E756" s="241"/>
      <c r="F756" s="228"/>
      <c r="G756" s="241"/>
      <c r="H756" s="230"/>
      <c r="I756" s="286">
        <f t="shared" si="70"/>
        <v>0</v>
      </c>
      <c r="J756" s="241">
        <v>0</v>
      </c>
      <c r="K756" s="230"/>
      <c r="M756">
        <f t="shared" si="66"/>
        <v>0</v>
      </c>
      <c r="N756" s="301"/>
      <c r="O756" s="301"/>
    </row>
    <row r="757" spans="1:15">
      <c r="A757" s="284">
        <v>2111499</v>
      </c>
      <c r="B757" s="169" t="s">
        <v>702</v>
      </c>
      <c r="C757" s="241"/>
      <c r="D757" s="286">
        <v>0</v>
      </c>
      <c r="E757" s="241"/>
      <c r="F757" s="228"/>
      <c r="G757" s="241"/>
      <c r="H757" s="230"/>
      <c r="I757" s="286">
        <f t="shared" si="70"/>
        <v>0</v>
      </c>
      <c r="J757" s="241">
        <v>0</v>
      </c>
      <c r="K757" s="230"/>
      <c r="M757">
        <f t="shared" si="66"/>
        <v>0</v>
      </c>
      <c r="N757" s="301"/>
      <c r="O757" s="301"/>
    </row>
    <row r="758" spans="1:15">
      <c r="A758" s="278">
        <v>21199</v>
      </c>
      <c r="B758" s="307" t="s">
        <v>703</v>
      </c>
      <c r="C758" s="304">
        <v>2000</v>
      </c>
      <c r="D758" s="313">
        <v>2025</v>
      </c>
      <c r="E758" s="304">
        <v>5</v>
      </c>
      <c r="F758" s="282"/>
      <c r="G758" s="280">
        <f>E758-C758</f>
        <v>-1995</v>
      </c>
      <c r="H758" s="283">
        <f>(E758/C758-1)*100</f>
        <v>-99.75</v>
      </c>
      <c r="I758" s="313">
        <f t="shared" si="70"/>
        <v>0</v>
      </c>
      <c r="J758" s="304">
        <f>I758-D758</f>
        <v>-2025</v>
      </c>
      <c r="K758" s="283"/>
      <c r="M758">
        <f t="shared" si="66"/>
        <v>0</v>
      </c>
      <c r="N758" s="301"/>
      <c r="O758" s="301"/>
    </row>
    <row r="759" s="208" customFormat="1" spans="1:15">
      <c r="A759" s="273">
        <v>212</v>
      </c>
      <c r="B759" s="274" t="s">
        <v>704</v>
      </c>
      <c r="C759" s="275">
        <f>C760+C771+C772+C775+C776+C777</f>
        <v>15351</v>
      </c>
      <c r="D759" s="302">
        <v>9104</v>
      </c>
      <c r="E759" s="275">
        <f>E760+E771+E772+E775+E776+E777</f>
        <v>15187</v>
      </c>
      <c r="F759" s="276">
        <f>E759/D759*100</f>
        <v>166.816783831283</v>
      </c>
      <c r="G759" s="275">
        <f>E759-C759</f>
        <v>-164</v>
      </c>
      <c r="H759" s="277">
        <f>(E759/C759-1)*100</f>
        <v>-1.06833431046838</v>
      </c>
      <c r="I759" s="302">
        <f>I760+I771+I772+I775+I776+I777</f>
        <v>6573</v>
      </c>
      <c r="J759" s="303">
        <f>I759-D759</f>
        <v>-2531</v>
      </c>
      <c r="K759" s="277">
        <f>(I759/D759-1)*100</f>
        <v>-27.8009666080844</v>
      </c>
      <c r="M759" s="208">
        <f t="shared" si="66"/>
        <v>0</v>
      </c>
      <c r="N759" s="301"/>
      <c r="O759" s="301"/>
    </row>
    <row r="760" spans="1:15">
      <c r="A760" s="278">
        <v>21201</v>
      </c>
      <c r="B760" s="307" t="s">
        <v>705</v>
      </c>
      <c r="C760" s="317">
        <f>SUM(C761:C770)</f>
        <v>8480</v>
      </c>
      <c r="D760" s="313">
        <v>3925</v>
      </c>
      <c r="E760" s="317">
        <f>SUM(E761:E770)</f>
        <v>5120</v>
      </c>
      <c r="F760" s="282">
        <f>E760/D760*100</f>
        <v>130.445859872611</v>
      </c>
      <c r="G760" s="280">
        <f>E760-C760</f>
        <v>-3360</v>
      </c>
      <c r="H760" s="283">
        <f>(E760/C760-1)*100</f>
        <v>-39.622641509434</v>
      </c>
      <c r="I760" s="313">
        <f>SUM(I761:I770)</f>
        <v>3356</v>
      </c>
      <c r="J760" s="304">
        <f>I760-D760</f>
        <v>-569</v>
      </c>
      <c r="K760" s="283">
        <f>(I760/D760-1)*100</f>
        <v>-14.4968152866242</v>
      </c>
      <c r="M760">
        <f t="shared" si="66"/>
        <v>0</v>
      </c>
      <c r="N760" s="301"/>
      <c r="O760" s="301"/>
    </row>
    <row r="761" spans="1:15">
      <c r="A761" s="284">
        <v>2120101</v>
      </c>
      <c r="B761" s="169" t="s">
        <v>706</v>
      </c>
      <c r="C761" s="241">
        <v>504</v>
      </c>
      <c r="D761" s="292">
        <v>481</v>
      </c>
      <c r="E761" s="241">
        <v>765</v>
      </c>
      <c r="F761" s="228"/>
      <c r="G761" s="229"/>
      <c r="H761" s="230"/>
      <c r="I761" s="286">
        <f t="shared" ref="I761:I770" si="71">M761+P761+Q761</f>
        <v>467</v>
      </c>
      <c r="J761" s="241"/>
      <c r="K761" s="230"/>
      <c r="M761">
        <f t="shared" si="66"/>
        <v>467</v>
      </c>
      <c r="N761" s="301">
        <v>467</v>
      </c>
      <c r="O761" s="301"/>
    </row>
    <row r="762" spans="1:15">
      <c r="A762" s="284">
        <v>2120102</v>
      </c>
      <c r="B762" s="169" t="s">
        <v>707</v>
      </c>
      <c r="C762" s="241">
        <v>5227</v>
      </c>
      <c r="D762" s="292">
        <v>308</v>
      </c>
      <c r="E762" s="241">
        <v>921</v>
      </c>
      <c r="F762" s="228"/>
      <c r="G762" s="229"/>
      <c r="H762" s="230"/>
      <c r="I762" s="286">
        <f t="shared" si="71"/>
        <v>76</v>
      </c>
      <c r="J762" s="241"/>
      <c r="K762" s="230"/>
      <c r="M762">
        <f t="shared" si="66"/>
        <v>76</v>
      </c>
      <c r="N762" s="301">
        <v>76</v>
      </c>
      <c r="O762" s="301"/>
    </row>
    <row r="763" spans="1:15">
      <c r="A763" s="284">
        <v>2120103</v>
      </c>
      <c r="B763" s="169" t="s">
        <v>708</v>
      </c>
      <c r="C763" s="241">
        <v>0</v>
      </c>
      <c r="D763" s="292">
        <v>0</v>
      </c>
      <c r="E763" s="241">
        <v>0</v>
      </c>
      <c r="F763" s="228"/>
      <c r="G763" s="229"/>
      <c r="H763" s="230"/>
      <c r="I763" s="286">
        <f t="shared" si="71"/>
        <v>0</v>
      </c>
      <c r="J763" s="241"/>
      <c r="K763" s="230"/>
      <c r="M763">
        <f t="shared" si="66"/>
        <v>0</v>
      </c>
      <c r="N763" s="301"/>
      <c r="O763" s="301"/>
    </row>
    <row r="764" spans="1:15">
      <c r="A764" s="284">
        <v>2120104</v>
      </c>
      <c r="B764" s="169" t="s">
        <v>709</v>
      </c>
      <c r="C764" s="241">
        <v>602</v>
      </c>
      <c r="D764" s="292">
        <v>861</v>
      </c>
      <c r="E764" s="241">
        <v>835</v>
      </c>
      <c r="F764" s="228"/>
      <c r="G764" s="229"/>
      <c r="H764" s="230"/>
      <c r="I764" s="286">
        <f t="shared" si="71"/>
        <v>532</v>
      </c>
      <c r="J764" s="241"/>
      <c r="K764" s="230"/>
      <c r="M764">
        <f t="shared" si="66"/>
        <v>532</v>
      </c>
      <c r="N764" s="301">
        <v>532</v>
      </c>
      <c r="O764" s="301"/>
    </row>
    <row r="765" spans="1:15">
      <c r="A765" s="284">
        <v>2120105</v>
      </c>
      <c r="B765" s="169" t="s">
        <v>710</v>
      </c>
      <c r="C765" s="241">
        <v>0</v>
      </c>
      <c r="D765" s="292">
        <v>0</v>
      </c>
      <c r="E765" s="241">
        <v>0</v>
      </c>
      <c r="F765" s="228"/>
      <c r="G765" s="229"/>
      <c r="H765" s="230"/>
      <c r="I765" s="286">
        <f t="shared" si="71"/>
        <v>0</v>
      </c>
      <c r="J765" s="241"/>
      <c r="K765" s="230"/>
      <c r="M765">
        <f t="shared" si="66"/>
        <v>0</v>
      </c>
      <c r="N765" s="301"/>
      <c r="O765" s="301"/>
    </row>
    <row r="766" spans="1:15">
      <c r="A766" s="284">
        <v>2120106</v>
      </c>
      <c r="B766" s="169" t="s">
        <v>711</v>
      </c>
      <c r="C766" s="241">
        <v>69</v>
      </c>
      <c r="D766" s="292">
        <v>78</v>
      </c>
      <c r="E766" s="241">
        <v>98</v>
      </c>
      <c r="F766" s="228"/>
      <c r="G766" s="229"/>
      <c r="H766" s="230"/>
      <c r="I766" s="286">
        <f t="shared" si="71"/>
        <v>92</v>
      </c>
      <c r="J766" s="241"/>
      <c r="K766" s="230"/>
      <c r="M766">
        <f t="shared" si="66"/>
        <v>92</v>
      </c>
      <c r="N766" s="301">
        <v>92</v>
      </c>
      <c r="O766" s="301"/>
    </row>
    <row r="767" spans="1:15">
      <c r="A767" s="284">
        <v>2120107</v>
      </c>
      <c r="B767" s="169" t="s">
        <v>712</v>
      </c>
      <c r="C767" s="241">
        <v>0</v>
      </c>
      <c r="D767" s="292">
        <v>0</v>
      </c>
      <c r="E767" s="241"/>
      <c r="F767" s="228"/>
      <c r="G767" s="229"/>
      <c r="H767" s="230"/>
      <c r="I767" s="286">
        <f t="shared" si="71"/>
        <v>0</v>
      </c>
      <c r="J767" s="241"/>
      <c r="K767" s="230"/>
      <c r="M767">
        <f t="shared" si="66"/>
        <v>0</v>
      </c>
      <c r="N767" s="301"/>
      <c r="O767" s="301"/>
    </row>
    <row r="768" spans="1:15">
      <c r="A768" s="284">
        <v>2120109</v>
      </c>
      <c r="B768" s="169" t="s">
        <v>713</v>
      </c>
      <c r="C768" s="241">
        <v>0</v>
      </c>
      <c r="D768" s="292">
        <v>0</v>
      </c>
      <c r="E768" s="241"/>
      <c r="F768" s="228"/>
      <c r="G768" s="229"/>
      <c r="H768" s="230"/>
      <c r="I768" s="286">
        <f t="shared" si="71"/>
        <v>0</v>
      </c>
      <c r="J768" s="241"/>
      <c r="K768" s="230"/>
      <c r="M768">
        <f t="shared" si="66"/>
        <v>0</v>
      </c>
      <c r="N768" s="301"/>
      <c r="O768" s="301"/>
    </row>
    <row r="769" spans="1:15">
      <c r="A769" s="284">
        <v>2120110</v>
      </c>
      <c r="B769" s="169" t="s">
        <v>714</v>
      </c>
      <c r="C769" s="241">
        <v>0</v>
      </c>
      <c r="D769" s="292">
        <v>0</v>
      </c>
      <c r="E769" s="241"/>
      <c r="F769" s="228"/>
      <c r="G769" s="229"/>
      <c r="H769" s="230"/>
      <c r="I769" s="286">
        <f t="shared" si="71"/>
        <v>0</v>
      </c>
      <c r="J769" s="241"/>
      <c r="K769" s="230"/>
      <c r="M769">
        <f t="shared" si="66"/>
        <v>0</v>
      </c>
      <c r="N769" s="301"/>
      <c r="O769" s="301"/>
    </row>
    <row r="770" spans="1:15">
      <c r="A770" s="284">
        <v>2120199</v>
      </c>
      <c r="B770" s="169" t="s">
        <v>715</v>
      </c>
      <c r="C770" s="241">
        <v>2078</v>
      </c>
      <c r="D770" s="292">
        <v>2197</v>
      </c>
      <c r="E770" s="241">
        <v>2501</v>
      </c>
      <c r="F770" s="228"/>
      <c r="G770" s="229"/>
      <c r="H770" s="230"/>
      <c r="I770" s="286">
        <f t="shared" si="71"/>
        <v>2189</v>
      </c>
      <c r="J770" s="241"/>
      <c r="K770" s="230"/>
      <c r="M770">
        <f t="shared" si="66"/>
        <v>2189</v>
      </c>
      <c r="N770" s="301">
        <v>2189</v>
      </c>
      <c r="O770" s="301"/>
    </row>
    <row r="771" spans="1:15">
      <c r="A771" s="278">
        <v>21202</v>
      </c>
      <c r="B771" s="307" t="s">
        <v>716</v>
      </c>
      <c r="C771" s="304"/>
      <c r="D771" s="313"/>
      <c r="E771" s="304"/>
      <c r="F771" s="282"/>
      <c r="G771" s="280">
        <f t="shared" ref="G771:G779" si="72">E771-C771</f>
        <v>0</v>
      </c>
      <c r="H771" s="283"/>
      <c r="I771" s="313"/>
      <c r="J771" s="304">
        <f>I771-D771</f>
        <v>0</v>
      </c>
      <c r="K771" s="283"/>
      <c r="M771">
        <f t="shared" si="66"/>
        <v>0</v>
      </c>
      <c r="N771" s="301"/>
      <c r="O771" s="301"/>
    </row>
    <row r="772" spans="1:15">
      <c r="A772" s="278">
        <v>21203</v>
      </c>
      <c r="B772" s="307" t="s">
        <v>717</v>
      </c>
      <c r="C772" s="317">
        <f>SUM(C773:C774)</f>
        <v>3870</v>
      </c>
      <c r="D772" s="313">
        <v>914</v>
      </c>
      <c r="E772" s="317">
        <f>SUM(E773:E774)</f>
        <v>6420</v>
      </c>
      <c r="F772" s="282">
        <f>E772/D772*100</f>
        <v>702.407002188184</v>
      </c>
      <c r="G772" s="280">
        <f t="shared" si="72"/>
        <v>2550</v>
      </c>
      <c r="H772" s="283">
        <f t="shared" ref="H772:H779" si="73">(E772/C772-1)*100</f>
        <v>65.8914728682171</v>
      </c>
      <c r="I772" s="313">
        <f>SUM(I773:I774)</f>
        <v>2089</v>
      </c>
      <c r="J772" s="304">
        <f>I772-D772</f>
        <v>1175</v>
      </c>
      <c r="K772" s="283">
        <f>(I772/D772-1)*100</f>
        <v>128.55579868709</v>
      </c>
      <c r="M772">
        <f t="shared" si="66"/>
        <v>0</v>
      </c>
      <c r="N772" s="301"/>
      <c r="O772" s="301"/>
    </row>
    <row r="773" spans="1:15">
      <c r="A773" s="284">
        <v>2120303</v>
      </c>
      <c r="B773" s="169" t="s">
        <v>718</v>
      </c>
      <c r="C773" s="241"/>
      <c r="D773" s="292">
        <v>0</v>
      </c>
      <c r="E773" s="241"/>
      <c r="F773" s="228"/>
      <c r="G773" s="229"/>
      <c r="H773" s="230"/>
      <c r="I773" s="286">
        <f t="shared" ref="I773:I777" si="74">M773+P773+Q773</f>
        <v>0</v>
      </c>
      <c r="J773" s="241">
        <v>0</v>
      </c>
      <c r="K773" s="230">
        <v>0</v>
      </c>
      <c r="M773">
        <f t="shared" si="66"/>
        <v>0</v>
      </c>
      <c r="N773" s="301"/>
      <c r="O773" s="301"/>
    </row>
    <row r="774" spans="1:17">
      <c r="A774" s="284">
        <v>2120399</v>
      </c>
      <c r="B774" s="169" t="s">
        <v>719</v>
      </c>
      <c r="C774" s="241">
        <v>3870</v>
      </c>
      <c r="D774" s="292">
        <v>914</v>
      </c>
      <c r="E774" s="241">
        <v>6420</v>
      </c>
      <c r="F774" s="228"/>
      <c r="G774" s="229"/>
      <c r="H774" s="230"/>
      <c r="I774" s="286">
        <f t="shared" si="74"/>
        <v>2089</v>
      </c>
      <c r="J774" s="241"/>
      <c r="K774" s="230"/>
      <c r="M774">
        <f t="shared" ref="M774:M837" si="75">N774+O774</f>
        <v>80</v>
      </c>
      <c r="N774" s="301">
        <v>80</v>
      </c>
      <c r="O774" s="301"/>
      <c r="Q774">
        <v>2009</v>
      </c>
    </row>
    <row r="775" spans="1:15">
      <c r="A775" s="318">
        <v>21205</v>
      </c>
      <c r="B775" s="307" t="s">
        <v>720</v>
      </c>
      <c r="C775" s="304">
        <v>2580</v>
      </c>
      <c r="D775" s="313">
        <v>3101</v>
      </c>
      <c r="E775" s="304">
        <v>2740</v>
      </c>
      <c r="F775" s="282">
        <f>E775/D775*100</f>
        <v>88.3585940019349</v>
      </c>
      <c r="G775" s="280">
        <f t="shared" si="72"/>
        <v>160</v>
      </c>
      <c r="H775" s="283">
        <f t="shared" si="73"/>
        <v>6.20155038759691</v>
      </c>
      <c r="I775" s="313">
        <f t="shared" si="74"/>
        <v>787</v>
      </c>
      <c r="J775" s="304">
        <f>I775-D775</f>
        <v>-2314</v>
      </c>
      <c r="K775" s="283">
        <f>(I775/D775-1)*100</f>
        <v>-74.6210899709771</v>
      </c>
      <c r="M775">
        <f t="shared" si="75"/>
        <v>787</v>
      </c>
      <c r="N775" s="301">
        <v>787</v>
      </c>
      <c r="O775" s="301"/>
    </row>
    <row r="776" spans="1:15">
      <c r="A776" s="318">
        <v>21206</v>
      </c>
      <c r="B776" s="307" t="s">
        <v>721</v>
      </c>
      <c r="C776" s="304"/>
      <c r="D776" s="313">
        <v>0</v>
      </c>
      <c r="E776" s="304"/>
      <c r="F776" s="282"/>
      <c r="G776" s="280"/>
      <c r="H776" s="283"/>
      <c r="I776" s="313">
        <f t="shared" si="74"/>
        <v>0</v>
      </c>
      <c r="J776" s="304">
        <f>I776-D776</f>
        <v>0</v>
      </c>
      <c r="K776" s="283"/>
      <c r="M776">
        <f t="shared" si="75"/>
        <v>0</v>
      </c>
      <c r="N776" s="301"/>
      <c r="O776" s="301"/>
    </row>
    <row r="777" spans="1:15">
      <c r="A777" s="318">
        <v>21299</v>
      </c>
      <c r="B777" s="307" t="s">
        <v>722</v>
      </c>
      <c r="C777" s="304">
        <v>421</v>
      </c>
      <c r="D777" s="313">
        <v>1164</v>
      </c>
      <c r="E777" s="304">
        <v>907</v>
      </c>
      <c r="F777" s="282">
        <f>E777/D777*100</f>
        <v>77.9209621993127</v>
      </c>
      <c r="G777" s="280">
        <f t="shared" si="72"/>
        <v>486</v>
      </c>
      <c r="H777" s="283">
        <f t="shared" si="73"/>
        <v>115.439429928741</v>
      </c>
      <c r="I777" s="313">
        <f t="shared" si="74"/>
        <v>341</v>
      </c>
      <c r="J777" s="304">
        <f>I777-D777</f>
        <v>-823</v>
      </c>
      <c r="K777" s="283">
        <f>(I777/D777-1)*100</f>
        <v>-70.7044673539519</v>
      </c>
      <c r="M777">
        <f t="shared" si="75"/>
        <v>341</v>
      </c>
      <c r="N777" s="301">
        <v>341</v>
      </c>
      <c r="O777" s="301"/>
    </row>
    <row r="778" s="208" customFormat="1" spans="1:15">
      <c r="A778" s="273">
        <v>213</v>
      </c>
      <c r="B778" s="274" t="s">
        <v>723</v>
      </c>
      <c r="C778" s="275">
        <f>C779+C805+C827+C855+C866+C873+C879+C882</f>
        <v>37565</v>
      </c>
      <c r="D778" s="302">
        <v>41201</v>
      </c>
      <c r="E778" s="275">
        <f>E779+E805+E827+E855+E866+E873+E879+E882</f>
        <v>51019</v>
      </c>
      <c r="F778" s="276">
        <f>E778/D778*100</f>
        <v>123.829518701002</v>
      </c>
      <c r="G778" s="275">
        <f t="shared" si="72"/>
        <v>13454</v>
      </c>
      <c r="H778" s="277">
        <f t="shared" si="73"/>
        <v>35.8152535604952</v>
      </c>
      <c r="I778" s="302">
        <f>I779+I805+I827+I855+I866+I873+I879+I882</f>
        <v>44170</v>
      </c>
      <c r="J778" s="303">
        <f>I778-D778</f>
        <v>2969</v>
      </c>
      <c r="K778" s="277">
        <f>(I778/D778-1)*100</f>
        <v>7.20613577340357</v>
      </c>
      <c r="M778" s="208">
        <f t="shared" si="75"/>
        <v>0</v>
      </c>
      <c r="N778" s="301"/>
      <c r="O778" s="301"/>
    </row>
    <row r="779" spans="1:15">
      <c r="A779" s="318">
        <v>21301</v>
      </c>
      <c r="B779" s="307" t="s">
        <v>724</v>
      </c>
      <c r="C779" s="317">
        <f>SUM(C780:C804)</f>
        <v>8302</v>
      </c>
      <c r="D779" s="313">
        <v>13013</v>
      </c>
      <c r="E779" s="317">
        <f>SUM(E780:E804)</f>
        <v>14158</v>
      </c>
      <c r="F779" s="282">
        <f>E779/D779*100</f>
        <v>108.798893414278</v>
      </c>
      <c r="G779" s="280">
        <f t="shared" si="72"/>
        <v>5856</v>
      </c>
      <c r="H779" s="283">
        <f t="shared" si="73"/>
        <v>70.5372199470007</v>
      </c>
      <c r="I779" s="313">
        <f>SUM(I780:I804)</f>
        <v>13189</v>
      </c>
      <c r="J779" s="304">
        <f>I779-D779</f>
        <v>176</v>
      </c>
      <c r="K779" s="283">
        <f>(I779/D779-1)*100</f>
        <v>1.35249366018597</v>
      </c>
      <c r="M779">
        <f t="shared" si="75"/>
        <v>0</v>
      </c>
      <c r="N779" s="301"/>
      <c r="O779" s="301"/>
    </row>
    <row r="780" s="208" customFormat="1" spans="1:15">
      <c r="A780" s="319">
        <v>2130101</v>
      </c>
      <c r="B780" s="288" t="s">
        <v>706</v>
      </c>
      <c r="C780" s="241">
        <v>791</v>
      </c>
      <c r="D780" s="292">
        <v>974</v>
      </c>
      <c r="E780" s="241">
        <v>1220</v>
      </c>
      <c r="F780" s="228"/>
      <c r="G780" s="229"/>
      <c r="H780" s="230"/>
      <c r="I780" s="286">
        <f t="shared" ref="I780:I804" si="76">M780+P780+Q780</f>
        <v>916</v>
      </c>
      <c r="J780" s="241"/>
      <c r="K780" s="230"/>
      <c r="M780" s="208">
        <f t="shared" si="75"/>
        <v>916</v>
      </c>
      <c r="N780" s="301">
        <v>916</v>
      </c>
      <c r="O780" s="301"/>
    </row>
    <row r="781" s="208" customFormat="1" spans="1:15">
      <c r="A781" s="319">
        <v>2130102</v>
      </c>
      <c r="B781" s="288" t="s">
        <v>707</v>
      </c>
      <c r="C781" s="241">
        <v>2</v>
      </c>
      <c r="D781" s="292">
        <v>68</v>
      </c>
      <c r="E781" s="241">
        <v>4</v>
      </c>
      <c r="F781" s="228"/>
      <c r="G781" s="229"/>
      <c r="H781" s="230"/>
      <c r="I781" s="286">
        <f t="shared" si="76"/>
        <v>3</v>
      </c>
      <c r="J781" s="241"/>
      <c r="K781" s="230"/>
      <c r="M781" s="208">
        <f t="shared" si="75"/>
        <v>3</v>
      </c>
      <c r="N781" s="301">
        <v>3</v>
      </c>
      <c r="O781" s="301"/>
    </row>
    <row r="782" s="208" customFormat="1" spans="1:15">
      <c r="A782" s="319">
        <v>2130103</v>
      </c>
      <c r="B782" s="288" t="s">
        <v>708</v>
      </c>
      <c r="C782" s="241">
        <v>0</v>
      </c>
      <c r="D782" s="292">
        <v>0</v>
      </c>
      <c r="E782" s="241">
        <v>0</v>
      </c>
      <c r="F782" s="228"/>
      <c r="G782" s="229"/>
      <c r="H782" s="230"/>
      <c r="I782" s="286">
        <f t="shared" si="76"/>
        <v>0</v>
      </c>
      <c r="J782" s="241"/>
      <c r="K782" s="230"/>
      <c r="M782" s="208">
        <f t="shared" si="75"/>
        <v>0</v>
      </c>
      <c r="N782" s="301"/>
      <c r="O782" s="301"/>
    </row>
    <row r="783" s="208" customFormat="1" spans="1:15">
      <c r="A783" s="319">
        <v>2130104</v>
      </c>
      <c r="B783" s="288" t="s">
        <v>725</v>
      </c>
      <c r="C783" s="241">
        <v>2074</v>
      </c>
      <c r="D783" s="292">
        <v>2158</v>
      </c>
      <c r="E783" s="241">
        <v>2255</v>
      </c>
      <c r="F783" s="228"/>
      <c r="G783" s="229"/>
      <c r="H783" s="230"/>
      <c r="I783" s="286">
        <f t="shared" si="76"/>
        <v>2438</v>
      </c>
      <c r="J783" s="241"/>
      <c r="K783" s="230"/>
      <c r="M783" s="208">
        <f t="shared" si="75"/>
        <v>2438</v>
      </c>
      <c r="N783" s="301">
        <v>2438</v>
      </c>
      <c r="O783" s="301"/>
    </row>
    <row r="784" s="208" customFormat="1" spans="1:15">
      <c r="A784" s="319">
        <v>2130105</v>
      </c>
      <c r="B784" s="288" t="s">
        <v>726</v>
      </c>
      <c r="C784" s="241">
        <v>0</v>
      </c>
      <c r="D784" s="292">
        <v>0</v>
      </c>
      <c r="E784" s="241">
        <v>0</v>
      </c>
      <c r="F784" s="228"/>
      <c r="G784" s="229"/>
      <c r="H784" s="230"/>
      <c r="I784" s="286">
        <f t="shared" si="76"/>
        <v>0</v>
      </c>
      <c r="J784" s="241"/>
      <c r="K784" s="230"/>
      <c r="M784" s="208">
        <f t="shared" si="75"/>
        <v>0</v>
      </c>
      <c r="N784" s="301"/>
      <c r="O784" s="301"/>
    </row>
    <row r="785" s="208" customFormat="1" spans="1:15">
      <c r="A785" s="319">
        <v>2130106</v>
      </c>
      <c r="B785" s="288" t="s">
        <v>727</v>
      </c>
      <c r="C785" s="241">
        <v>5</v>
      </c>
      <c r="D785" s="292">
        <v>0</v>
      </c>
      <c r="E785" s="241">
        <v>4</v>
      </c>
      <c r="F785" s="228"/>
      <c r="G785" s="229"/>
      <c r="H785" s="230"/>
      <c r="I785" s="286">
        <f t="shared" si="76"/>
        <v>0</v>
      </c>
      <c r="J785" s="241"/>
      <c r="K785" s="230"/>
      <c r="M785" s="208">
        <f t="shared" si="75"/>
        <v>0</v>
      </c>
      <c r="N785" s="301"/>
      <c r="O785" s="301"/>
    </row>
    <row r="786" s="208" customFormat="1" spans="1:17">
      <c r="A786" s="319">
        <v>2130108</v>
      </c>
      <c r="B786" s="288" t="s">
        <v>728</v>
      </c>
      <c r="C786" s="241">
        <v>18</v>
      </c>
      <c r="D786" s="292">
        <v>355</v>
      </c>
      <c r="E786" s="241">
        <v>225</v>
      </c>
      <c r="F786" s="228"/>
      <c r="G786" s="229"/>
      <c r="H786" s="230"/>
      <c r="I786" s="286">
        <f t="shared" si="76"/>
        <v>182</v>
      </c>
      <c r="J786" s="241"/>
      <c r="K786" s="230"/>
      <c r="M786" s="208">
        <f t="shared" si="75"/>
        <v>1</v>
      </c>
      <c r="N786" s="301">
        <v>1</v>
      </c>
      <c r="O786" s="301"/>
      <c r="P786" s="208">
        <v>121</v>
      </c>
      <c r="Q786" s="208">
        <v>60</v>
      </c>
    </row>
    <row r="787" s="208" customFormat="1" spans="1:17">
      <c r="A787" s="319">
        <v>2130109</v>
      </c>
      <c r="B787" s="288" t="s">
        <v>729</v>
      </c>
      <c r="C787" s="241">
        <v>1</v>
      </c>
      <c r="D787" s="292">
        <v>45</v>
      </c>
      <c r="E787" s="241">
        <v>403</v>
      </c>
      <c r="F787" s="228"/>
      <c r="G787" s="229"/>
      <c r="H787" s="230"/>
      <c r="I787" s="286">
        <f t="shared" si="76"/>
        <v>22</v>
      </c>
      <c r="J787" s="241"/>
      <c r="K787" s="230"/>
      <c r="M787" s="208">
        <f t="shared" si="75"/>
        <v>0</v>
      </c>
      <c r="N787" s="301"/>
      <c r="O787" s="301"/>
      <c r="P787" s="208">
        <v>21</v>
      </c>
      <c r="Q787" s="208">
        <v>1</v>
      </c>
    </row>
    <row r="788" s="208" customFormat="1" spans="1:15">
      <c r="A788" s="319">
        <v>2130110</v>
      </c>
      <c r="B788" s="288" t="s">
        <v>730</v>
      </c>
      <c r="C788" s="241">
        <v>7</v>
      </c>
      <c r="D788" s="292">
        <v>40</v>
      </c>
      <c r="E788" s="241">
        <v>26</v>
      </c>
      <c r="F788" s="228"/>
      <c r="G788" s="229"/>
      <c r="H788" s="230"/>
      <c r="I788" s="286">
        <f t="shared" si="76"/>
        <v>0</v>
      </c>
      <c r="J788" s="241"/>
      <c r="K788" s="230"/>
      <c r="M788" s="208">
        <f t="shared" si="75"/>
        <v>0</v>
      </c>
      <c r="N788" s="301"/>
      <c r="O788" s="301"/>
    </row>
    <row r="789" s="208" customFormat="1" spans="1:17">
      <c r="A789" s="319">
        <v>2130111</v>
      </c>
      <c r="B789" s="288" t="s">
        <v>731</v>
      </c>
      <c r="C789" s="241">
        <v>3</v>
      </c>
      <c r="D789" s="292">
        <v>19</v>
      </c>
      <c r="E789" s="241">
        <v>2</v>
      </c>
      <c r="F789" s="228"/>
      <c r="G789" s="229"/>
      <c r="H789" s="230"/>
      <c r="I789" s="286">
        <f t="shared" si="76"/>
        <v>2</v>
      </c>
      <c r="J789" s="241"/>
      <c r="K789" s="230"/>
      <c r="M789" s="208">
        <f t="shared" si="75"/>
        <v>0</v>
      </c>
      <c r="N789" s="301"/>
      <c r="O789" s="301"/>
      <c r="Q789" s="208">
        <v>2</v>
      </c>
    </row>
    <row r="790" s="208" customFormat="1" spans="1:15">
      <c r="A790" s="319">
        <v>2130112</v>
      </c>
      <c r="B790" s="288" t="s">
        <v>732</v>
      </c>
      <c r="C790" s="241"/>
      <c r="D790" s="292">
        <v>0</v>
      </c>
      <c r="E790" s="241">
        <v>0</v>
      </c>
      <c r="F790" s="228"/>
      <c r="G790" s="229"/>
      <c r="H790" s="230"/>
      <c r="I790" s="286">
        <f t="shared" si="76"/>
        <v>0</v>
      </c>
      <c r="J790" s="241"/>
      <c r="K790" s="230"/>
      <c r="M790" s="208">
        <f t="shared" si="75"/>
        <v>0</v>
      </c>
      <c r="N790" s="301"/>
      <c r="O790" s="301"/>
    </row>
    <row r="791" s="208" customFormat="1" spans="1:16">
      <c r="A791" s="319">
        <v>2130114</v>
      </c>
      <c r="B791" s="288" t="s">
        <v>733</v>
      </c>
      <c r="C791" s="241"/>
      <c r="D791" s="292">
        <v>0</v>
      </c>
      <c r="E791" s="241">
        <v>0</v>
      </c>
      <c r="F791" s="228"/>
      <c r="G791" s="229"/>
      <c r="H791" s="230"/>
      <c r="I791" s="286">
        <f t="shared" si="76"/>
        <v>3</v>
      </c>
      <c r="J791" s="241"/>
      <c r="K791" s="230"/>
      <c r="M791" s="208">
        <f t="shared" si="75"/>
        <v>0</v>
      </c>
      <c r="N791" s="301"/>
      <c r="O791" s="301"/>
      <c r="P791" s="208">
        <v>3</v>
      </c>
    </row>
    <row r="792" s="208" customFormat="1" spans="1:17">
      <c r="A792" s="319">
        <v>2130119</v>
      </c>
      <c r="B792" s="288" t="s">
        <v>734</v>
      </c>
      <c r="C792" s="241"/>
      <c r="D792" s="292">
        <v>0</v>
      </c>
      <c r="E792" s="241">
        <v>0</v>
      </c>
      <c r="F792" s="228"/>
      <c r="G792" s="229"/>
      <c r="H792" s="230"/>
      <c r="I792" s="286">
        <f t="shared" si="76"/>
        <v>35</v>
      </c>
      <c r="J792" s="241"/>
      <c r="K792" s="230"/>
      <c r="M792" s="208">
        <f t="shared" si="75"/>
        <v>0</v>
      </c>
      <c r="N792" s="301"/>
      <c r="O792" s="301"/>
      <c r="Q792" s="208">
        <v>35</v>
      </c>
    </row>
    <row r="793" s="208" customFormat="1" spans="1:15">
      <c r="A793" s="319">
        <v>2130120</v>
      </c>
      <c r="B793" s="288" t="s">
        <v>735</v>
      </c>
      <c r="C793" s="241"/>
      <c r="D793" s="292">
        <v>0</v>
      </c>
      <c r="E793" s="241">
        <v>0</v>
      </c>
      <c r="F793" s="228"/>
      <c r="G793" s="229"/>
      <c r="H793" s="230"/>
      <c r="I793" s="286">
        <f t="shared" si="76"/>
        <v>0</v>
      </c>
      <c r="J793" s="241"/>
      <c r="K793" s="230"/>
      <c r="M793" s="208">
        <f t="shared" si="75"/>
        <v>0</v>
      </c>
      <c r="N793" s="301"/>
      <c r="O793" s="301"/>
    </row>
    <row r="794" s="208" customFormat="1" spans="1:15">
      <c r="A794" s="319">
        <v>2130121</v>
      </c>
      <c r="B794" s="288" t="s">
        <v>736</v>
      </c>
      <c r="C794" s="241"/>
      <c r="D794" s="292">
        <v>5</v>
      </c>
      <c r="E794" s="241">
        <v>0</v>
      </c>
      <c r="F794" s="228"/>
      <c r="G794" s="229"/>
      <c r="H794" s="230"/>
      <c r="I794" s="286">
        <f t="shared" si="76"/>
        <v>0</v>
      </c>
      <c r="J794" s="241"/>
      <c r="K794" s="230"/>
      <c r="M794" s="208">
        <f t="shared" si="75"/>
        <v>0</v>
      </c>
      <c r="N794" s="301"/>
      <c r="O794" s="301"/>
    </row>
    <row r="795" s="208" customFormat="1" spans="1:17">
      <c r="A795" s="319">
        <v>2130122</v>
      </c>
      <c r="B795" s="288" t="s">
        <v>737</v>
      </c>
      <c r="C795" s="290">
        <v>2142</v>
      </c>
      <c r="D795" s="292">
        <v>3830</v>
      </c>
      <c r="E795" s="290">
        <v>5937</v>
      </c>
      <c r="F795" s="228"/>
      <c r="G795" s="229"/>
      <c r="H795" s="230"/>
      <c r="I795" s="286">
        <f t="shared" si="76"/>
        <v>1280</v>
      </c>
      <c r="J795" s="241"/>
      <c r="K795" s="230"/>
      <c r="M795" s="208">
        <f t="shared" si="75"/>
        <v>0</v>
      </c>
      <c r="N795" s="301"/>
      <c r="O795" s="301"/>
      <c r="P795" s="208">
        <v>72</v>
      </c>
      <c r="Q795" s="208">
        <v>1208</v>
      </c>
    </row>
    <row r="796" s="208" customFormat="1" spans="1:16">
      <c r="A796" s="319">
        <v>2130124</v>
      </c>
      <c r="B796" s="288" t="s">
        <v>738</v>
      </c>
      <c r="C796" s="241">
        <v>30</v>
      </c>
      <c r="D796" s="292">
        <v>855</v>
      </c>
      <c r="E796" s="241">
        <v>368</v>
      </c>
      <c r="F796" s="228"/>
      <c r="G796" s="229"/>
      <c r="H796" s="230"/>
      <c r="I796" s="286">
        <f t="shared" si="76"/>
        <v>300</v>
      </c>
      <c r="J796" s="241"/>
      <c r="K796" s="230"/>
      <c r="M796" s="208">
        <f t="shared" si="75"/>
        <v>0</v>
      </c>
      <c r="N796" s="301"/>
      <c r="O796" s="301"/>
      <c r="P796" s="208">
        <v>300</v>
      </c>
    </row>
    <row r="797" s="208" customFormat="1" spans="1:15">
      <c r="A797" s="319">
        <v>2130125</v>
      </c>
      <c r="B797" s="288" t="s">
        <v>739</v>
      </c>
      <c r="C797" s="241">
        <v>58</v>
      </c>
      <c r="D797" s="292">
        <v>0</v>
      </c>
      <c r="E797" s="241">
        <v>0</v>
      </c>
      <c r="F797" s="228"/>
      <c r="G797" s="229"/>
      <c r="H797" s="230"/>
      <c r="I797" s="286">
        <f t="shared" si="76"/>
        <v>0</v>
      </c>
      <c r="J797" s="241"/>
      <c r="K797" s="230"/>
      <c r="M797" s="208">
        <f t="shared" si="75"/>
        <v>0</v>
      </c>
      <c r="N797" s="301"/>
      <c r="O797" s="301"/>
    </row>
    <row r="798" s="208" customFormat="1" spans="1:15">
      <c r="A798" s="319">
        <v>2130126</v>
      </c>
      <c r="B798" s="288" t="s">
        <v>740</v>
      </c>
      <c r="C798" s="241">
        <v>30</v>
      </c>
      <c r="D798" s="292">
        <v>28</v>
      </c>
      <c r="E798" s="241">
        <v>0</v>
      </c>
      <c r="F798" s="228"/>
      <c r="G798" s="229"/>
      <c r="H798" s="230"/>
      <c r="I798" s="286">
        <f t="shared" si="76"/>
        <v>0</v>
      </c>
      <c r="J798" s="241"/>
      <c r="K798" s="230"/>
      <c r="M798" s="208">
        <f t="shared" si="75"/>
        <v>0</v>
      </c>
      <c r="N798" s="301"/>
      <c r="O798" s="301"/>
    </row>
    <row r="799" s="208" customFormat="1" spans="1:15">
      <c r="A799" s="319">
        <v>2130135</v>
      </c>
      <c r="B799" s="288" t="s">
        <v>741</v>
      </c>
      <c r="C799" s="241">
        <v>13</v>
      </c>
      <c r="D799" s="292">
        <v>505</v>
      </c>
      <c r="E799" s="241">
        <v>10</v>
      </c>
      <c r="F799" s="228"/>
      <c r="G799" s="229"/>
      <c r="H799" s="230"/>
      <c r="I799" s="286">
        <f t="shared" si="76"/>
        <v>0</v>
      </c>
      <c r="J799" s="241"/>
      <c r="K799" s="230"/>
      <c r="M799" s="208">
        <f t="shared" si="75"/>
        <v>0</v>
      </c>
      <c r="N799" s="301"/>
      <c r="O799" s="301"/>
    </row>
    <row r="800" s="208" customFormat="1" spans="1:15">
      <c r="A800" s="319">
        <v>2130142</v>
      </c>
      <c r="B800" s="288" t="s">
        <v>742</v>
      </c>
      <c r="C800" s="241">
        <v>59</v>
      </c>
      <c r="D800" s="292">
        <v>0</v>
      </c>
      <c r="E800" s="241">
        <v>15</v>
      </c>
      <c r="F800" s="228"/>
      <c r="G800" s="229"/>
      <c r="H800" s="230"/>
      <c r="I800" s="286">
        <f t="shared" si="76"/>
        <v>0</v>
      </c>
      <c r="J800" s="241"/>
      <c r="K800" s="230"/>
      <c r="M800" s="208">
        <f t="shared" si="75"/>
        <v>0</v>
      </c>
      <c r="N800" s="301"/>
      <c r="O800" s="301"/>
    </row>
    <row r="801" s="208" customFormat="1" spans="1:15">
      <c r="A801" s="319">
        <v>2130148</v>
      </c>
      <c r="B801" s="288" t="s">
        <v>743</v>
      </c>
      <c r="C801" s="241">
        <v>0</v>
      </c>
      <c r="D801" s="292">
        <v>0</v>
      </c>
      <c r="E801" s="241">
        <v>0</v>
      </c>
      <c r="F801" s="228"/>
      <c r="G801" s="229"/>
      <c r="H801" s="230"/>
      <c r="I801" s="286">
        <f t="shared" si="76"/>
        <v>0</v>
      </c>
      <c r="J801" s="241"/>
      <c r="K801" s="230"/>
      <c r="M801" s="208">
        <f t="shared" si="75"/>
        <v>0</v>
      </c>
      <c r="N801" s="301"/>
      <c r="O801" s="301"/>
    </row>
    <row r="802" s="208" customFormat="1" spans="1:15">
      <c r="A802" s="319">
        <v>2130152</v>
      </c>
      <c r="B802" s="288" t="s">
        <v>744</v>
      </c>
      <c r="C802" s="241">
        <v>0</v>
      </c>
      <c r="D802" s="292">
        <v>0</v>
      </c>
      <c r="E802" s="241">
        <v>0</v>
      </c>
      <c r="F802" s="228"/>
      <c r="G802" s="229"/>
      <c r="H802" s="230"/>
      <c r="I802" s="286">
        <f t="shared" si="76"/>
        <v>0</v>
      </c>
      <c r="J802" s="241"/>
      <c r="K802" s="230"/>
      <c r="M802" s="208">
        <f t="shared" si="75"/>
        <v>0</v>
      </c>
      <c r="N802" s="301"/>
      <c r="O802" s="301"/>
    </row>
    <row r="803" s="208" customFormat="1" spans="1:17">
      <c r="A803" s="319">
        <v>2130153</v>
      </c>
      <c r="B803" s="288" t="s">
        <v>745</v>
      </c>
      <c r="C803" s="241">
        <v>2721</v>
      </c>
      <c r="D803" s="292">
        <v>2685</v>
      </c>
      <c r="E803" s="241">
        <v>2278</v>
      </c>
      <c r="F803" s="228"/>
      <c r="G803" s="229"/>
      <c r="H803" s="230"/>
      <c r="I803" s="286">
        <f t="shared" si="76"/>
        <v>1231</v>
      </c>
      <c r="J803" s="241"/>
      <c r="K803" s="230"/>
      <c r="M803" s="208">
        <f t="shared" si="75"/>
        <v>0</v>
      </c>
      <c r="N803" s="301"/>
      <c r="O803" s="301"/>
      <c r="P803" s="208">
        <v>120</v>
      </c>
      <c r="Q803" s="208">
        <v>1111</v>
      </c>
    </row>
    <row r="804" s="208" customFormat="1" spans="1:17">
      <c r="A804" s="319">
        <v>2130199</v>
      </c>
      <c r="B804" s="288" t="s">
        <v>746</v>
      </c>
      <c r="C804" s="241">
        <v>348</v>
      </c>
      <c r="D804" s="292">
        <v>1446</v>
      </c>
      <c r="E804" s="241">
        <v>1411</v>
      </c>
      <c r="F804" s="228"/>
      <c r="G804" s="229"/>
      <c r="H804" s="230"/>
      <c r="I804" s="286">
        <f t="shared" si="76"/>
        <v>6777</v>
      </c>
      <c r="J804" s="241"/>
      <c r="K804" s="230"/>
      <c r="M804" s="208">
        <f t="shared" si="75"/>
        <v>1</v>
      </c>
      <c r="N804" s="301">
        <v>1</v>
      </c>
      <c r="O804" s="301"/>
      <c r="P804" s="208">
        <v>5248</v>
      </c>
      <c r="Q804" s="208">
        <v>1528</v>
      </c>
    </row>
    <row r="805" spans="1:15">
      <c r="A805" s="318">
        <v>21302</v>
      </c>
      <c r="B805" s="307" t="s">
        <v>747</v>
      </c>
      <c r="C805" s="317">
        <f>SUM(C806:C826)</f>
        <v>1221</v>
      </c>
      <c r="D805" s="313">
        <v>5790</v>
      </c>
      <c r="E805" s="317">
        <f>SUM(E806:E826)</f>
        <v>4713</v>
      </c>
      <c r="F805" s="282">
        <f>E805/D805*100</f>
        <v>81.3989637305699</v>
      </c>
      <c r="G805" s="280">
        <f>E805-C805</f>
        <v>3492</v>
      </c>
      <c r="H805" s="283">
        <f>(E805/C805-1)*100</f>
        <v>285.995085995086</v>
      </c>
      <c r="I805" s="313">
        <f>SUM(I806:I826)</f>
        <v>6489</v>
      </c>
      <c r="J805" s="304">
        <f>I805-D805</f>
        <v>699</v>
      </c>
      <c r="K805" s="283">
        <f>(I805/D805-1)*100</f>
        <v>12.0725388601036</v>
      </c>
      <c r="M805">
        <f t="shared" si="75"/>
        <v>0</v>
      </c>
      <c r="N805" s="301"/>
      <c r="O805" s="301"/>
    </row>
    <row r="806" s="208" customFormat="1" spans="1:15">
      <c r="A806" s="319">
        <v>2130201</v>
      </c>
      <c r="B806" s="288" t="s">
        <v>706</v>
      </c>
      <c r="C806" s="241">
        <v>247</v>
      </c>
      <c r="D806" s="292">
        <v>217</v>
      </c>
      <c r="E806" s="241">
        <v>331</v>
      </c>
      <c r="F806" s="228"/>
      <c r="G806" s="229"/>
      <c r="H806" s="230"/>
      <c r="I806" s="286">
        <f t="shared" ref="I806:I813" si="77">M806+P806+Q806</f>
        <v>240</v>
      </c>
      <c r="J806" s="241"/>
      <c r="K806" s="230"/>
      <c r="M806" s="208">
        <f t="shared" si="75"/>
        <v>240</v>
      </c>
      <c r="N806" s="301">
        <v>240</v>
      </c>
      <c r="O806" s="301"/>
    </row>
    <row r="807" s="208" customFormat="1" spans="1:15">
      <c r="A807" s="319">
        <v>2130202</v>
      </c>
      <c r="B807" s="288" t="s">
        <v>707</v>
      </c>
      <c r="C807" s="241">
        <v>207</v>
      </c>
      <c r="D807" s="292">
        <v>75</v>
      </c>
      <c r="E807" s="241">
        <v>83</v>
      </c>
      <c r="F807" s="228"/>
      <c r="G807" s="229"/>
      <c r="H807" s="230"/>
      <c r="I807" s="286">
        <f t="shared" si="77"/>
        <v>39</v>
      </c>
      <c r="J807" s="241"/>
      <c r="K807" s="230"/>
      <c r="M807" s="208">
        <f t="shared" si="75"/>
        <v>39</v>
      </c>
      <c r="N807" s="301">
        <v>39</v>
      </c>
      <c r="O807" s="301"/>
    </row>
    <row r="808" s="208" customFormat="1" spans="1:15">
      <c r="A808" s="319">
        <v>2130203</v>
      </c>
      <c r="B808" s="288" t="s">
        <v>708</v>
      </c>
      <c r="C808" s="241">
        <v>0</v>
      </c>
      <c r="D808" s="292">
        <v>0</v>
      </c>
      <c r="E808" s="241">
        <v>0</v>
      </c>
      <c r="F808" s="228"/>
      <c r="G808" s="229"/>
      <c r="H808" s="230"/>
      <c r="I808" s="286">
        <f t="shared" si="77"/>
        <v>0</v>
      </c>
      <c r="J808" s="241"/>
      <c r="K808" s="230"/>
      <c r="M808" s="208">
        <f t="shared" si="75"/>
        <v>0</v>
      </c>
      <c r="N808" s="301"/>
      <c r="O808" s="301"/>
    </row>
    <row r="809" s="208" customFormat="1" spans="1:15">
      <c r="A809" s="319">
        <v>2130204</v>
      </c>
      <c r="B809" s="288" t="s">
        <v>748</v>
      </c>
      <c r="C809" s="241">
        <v>645</v>
      </c>
      <c r="D809" s="292">
        <v>700</v>
      </c>
      <c r="E809" s="241">
        <v>2714</v>
      </c>
      <c r="F809" s="228"/>
      <c r="G809" s="229"/>
      <c r="H809" s="230"/>
      <c r="I809" s="286">
        <f t="shared" si="77"/>
        <v>817</v>
      </c>
      <c r="J809" s="241"/>
      <c r="K809" s="230"/>
      <c r="M809" s="208">
        <f t="shared" si="75"/>
        <v>817</v>
      </c>
      <c r="N809" s="301">
        <v>817</v>
      </c>
      <c r="O809" s="301"/>
    </row>
    <row r="810" s="208" customFormat="1" spans="1:17">
      <c r="A810" s="319">
        <v>2130205</v>
      </c>
      <c r="B810" s="288" t="s">
        <v>749</v>
      </c>
      <c r="C810" s="241">
        <v>26</v>
      </c>
      <c r="D810" s="292">
        <v>899</v>
      </c>
      <c r="E810" s="241">
        <v>425</v>
      </c>
      <c r="F810" s="228"/>
      <c r="G810" s="229"/>
      <c r="H810" s="230"/>
      <c r="I810" s="286">
        <f t="shared" si="77"/>
        <v>860</v>
      </c>
      <c r="J810" s="241"/>
      <c r="K810" s="230"/>
      <c r="M810" s="208">
        <f t="shared" si="75"/>
        <v>0</v>
      </c>
      <c r="N810" s="301"/>
      <c r="O810" s="301"/>
      <c r="P810" s="208">
        <v>783</v>
      </c>
      <c r="Q810" s="208">
        <v>77</v>
      </c>
    </row>
    <row r="811" s="208" customFormat="1" spans="1:15">
      <c r="A811" s="319">
        <v>2130206</v>
      </c>
      <c r="B811" s="288" t="s">
        <v>750</v>
      </c>
      <c r="C811" s="241">
        <v>0</v>
      </c>
      <c r="D811" s="292">
        <v>20</v>
      </c>
      <c r="E811" s="241">
        <v>17</v>
      </c>
      <c r="F811" s="228"/>
      <c r="G811" s="229"/>
      <c r="H811" s="230"/>
      <c r="I811" s="286">
        <f t="shared" si="77"/>
        <v>0</v>
      </c>
      <c r="J811" s="241"/>
      <c r="K811" s="230"/>
      <c r="M811" s="208">
        <f t="shared" si="75"/>
        <v>0</v>
      </c>
      <c r="N811" s="301"/>
      <c r="O811" s="301"/>
    </row>
    <row r="812" s="208" customFormat="1" spans="1:15">
      <c r="A812" s="319">
        <v>2130207</v>
      </c>
      <c r="B812" s="288" t="s">
        <v>751</v>
      </c>
      <c r="C812" s="241">
        <v>0</v>
      </c>
      <c r="D812" s="292">
        <v>0</v>
      </c>
      <c r="E812" s="241">
        <v>0</v>
      </c>
      <c r="F812" s="228"/>
      <c r="G812" s="229"/>
      <c r="H812" s="230"/>
      <c r="I812" s="286">
        <f t="shared" si="77"/>
        <v>0</v>
      </c>
      <c r="J812" s="241"/>
      <c r="K812" s="230"/>
      <c r="M812" s="208">
        <f t="shared" si="75"/>
        <v>0</v>
      </c>
      <c r="N812" s="301"/>
      <c r="O812" s="301"/>
    </row>
    <row r="813" s="208" customFormat="1" spans="1:17">
      <c r="A813" s="319">
        <v>2130209</v>
      </c>
      <c r="B813" s="288" t="s">
        <v>752</v>
      </c>
      <c r="C813" s="241">
        <v>19</v>
      </c>
      <c r="D813" s="292">
        <v>1283</v>
      </c>
      <c r="E813" s="241">
        <v>937</v>
      </c>
      <c r="F813" s="228"/>
      <c r="G813" s="229"/>
      <c r="H813" s="230"/>
      <c r="I813" s="286">
        <f t="shared" si="77"/>
        <v>1206</v>
      </c>
      <c r="J813" s="241"/>
      <c r="K813" s="230"/>
      <c r="M813" s="208">
        <f t="shared" si="75"/>
        <v>0</v>
      </c>
      <c r="N813" s="301"/>
      <c r="O813" s="301"/>
      <c r="P813" s="208">
        <v>224</v>
      </c>
      <c r="Q813" s="208">
        <v>982</v>
      </c>
    </row>
    <row r="814" s="208" customFormat="1" spans="1:15">
      <c r="A814" s="319">
        <v>2130211</v>
      </c>
      <c r="B814" s="288" t="s">
        <v>753</v>
      </c>
      <c r="C814" s="241"/>
      <c r="D814" s="292">
        <v>0</v>
      </c>
      <c r="E814" s="241">
        <v>0</v>
      </c>
      <c r="F814" s="228"/>
      <c r="G814" s="229"/>
      <c r="H814" s="230"/>
      <c r="I814" s="286">
        <f t="shared" ref="I814:I828" si="78">M814+P814+Q814</f>
        <v>0</v>
      </c>
      <c r="J814" s="241"/>
      <c r="K814" s="230"/>
      <c r="M814" s="208">
        <f t="shared" si="75"/>
        <v>0</v>
      </c>
      <c r="N814" s="301"/>
      <c r="O814" s="301"/>
    </row>
    <row r="815" s="208" customFormat="1" spans="1:15">
      <c r="A815" s="319">
        <v>2130212</v>
      </c>
      <c r="B815" s="288" t="s">
        <v>754</v>
      </c>
      <c r="C815" s="241"/>
      <c r="D815" s="292">
        <v>0</v>
      </c>
      <c r="E815" s="241">
        <v>0</v>
      </c>
      <c r="F815" s="228"/>
      <c r="G815" s="229"/>
      <c r="H815" s="230"/>
      <c r="I815" s="286">
        <f t="shared" si="78"/>
        <v>0</v>
      </c>
      <c r="J815" s="241"/>
      <c r="K815" s="230"/>
      <c r="M815" s="208">
        <f t="shared" si="75"/>
        <v>0</v>
      </c>
      <c r="N815" s="301"/>
      <c r="O815" s="301"/>
    </row>
    <row r="816" s="208" customFormat="1" spans="1:15">
      <c r="A816" s="319">
        <v>2130213</v>
      </c>
      <c r="B816" s="288" t="s">
        <v>755</v>
      </c>
      <c r="C816" s="241"/>
      <c r="D816" s="292">
        <v>0</v>
      </c>
      <c r="E816" s="241">
        <v>0</v>
      </c>
      <c r="F816" s="228"/>
      <c r="G816" s="229"/>
      <c r="H816" s="230"/>
      <c r="I816" s="286">
        <f t="shared" si="78"/>
        <v>0</v>
      </c>
      <c r="J816" s="241"/>
      <c r="K816" s="230"/>
      <c r="M816" s="208">
        <f t="shared" si="75"/>
        <v>0</v>
      </c>
      <c r="N816" s="301"/>
      <c r="O816" s="301"/>
    </row>
    <row r="817" s="208" customFormat="1" spans="1:15">
      <c r="A817" s="319">
        <v>2130217</v>
      </c>
      <c r="B817" s="288" t="s">
        <v>756</v>
      </c>
      <c r="C817" s="241"/>
      <c r="D817" s="292">
        <v>0</v>
      </c>
      <c r="E817" s="241">
        <v>0</v>
      </c>
      <c r="F817" s="228"/>
      <c r="G817" s="229"/>
      <c r="H817" s="230"/>
      <c r="I817" s="286">
        <f t="shared" si="78"/>
        <v>0</v>
      </c>
      <c r="J817" s="241"/>
      <c r="K817" s="230"/>
      <c r="M817" s="208">
        <f t="shared" si="75"/>
        <v>0</v>
      </c>
      <c r="N817" s="301"/>
      <c r="O817" s="301"/>
    </row>
    <row r="818" s="208" customFormat="1" spans="1:15">
      <c r="A818" s="319">
        <v>2130220</v>
      </c>
      <c r="B818" s="288" t="s">
        <v>757</v>
      </c>
      <c r="C818" s="241"/>
      <c r="D818" s="292">
        <v>0</v>
      </c>
      <c r="E818" s="241">
        <v>0</v>
      </c>
      <c r="F818" s="228"/>
      <c r="G818" s="229"/>
      <c r="H818" s="230"/>
      <c r="I818" s="286">
        <f t="shared" si="78"/>
        <v>0</v>
      </c>
      <c r="J818" s="241"/>
      <c r="K818" s="230"/>
      <c r="M818" s="208">
        <f t="shared" si="75"/>
        <v>0</v>
      </c>
      <c r="N818" s="301"/>
      <c r="O818" s="301"/>
    </row>
    <row r="819" s="208" customFormat="1" spans="1:15">
      <c r="A819" s="319">
        <v>2130221</v>
      </c>
      <c r="B819" s="288" t="s">
        <v>758</v>
      </c>
      <c r="C819" s="241"/>
      <c r="D819" s="292">
        <v>50</v>
      </c>
      <c r="E819" s="241">
        <v>0</v>
      </c>
      <c r="F819" s="228"/>
      <c r="G819" s="229"/>
      <c r="H819" s="230"/>
      <c r="I819" s="286">
        <f t="shared" si="78"/>
        <v>0</v>
      </c>
      <c r="J819" s="241"/>
      <c r="K819" s="230"/>
      <c r="M819" s="208">
        <f t="shared" si="75"/>
        <v>0</v>
      </c>
      <c r="N819" s="301"/>
      <c r="O819" s="301"/>
    </row>
    <row r="820" s="208" customFormat="1" spans="1:15">
      <c r="A820" s="319">
        <v>2130223</v>
      </c>
      <c r="B820" s="288" t="s">
        <v>759</v>
      </c>
      <c r="C820" s="241"/>
      <c r="D820" s="292">
        <v>0</v>
      </c>
      <c r="E820" s="241">
        <v>0</v>
      </c>
      <c r="F820" s="228"/>
      <c r="G820" s="229"/>
      <c r="H820" s="230"/>
      <c r="I820" s="286">
        <f t="shared" si="78"/>
        <v>0</v>
      </c>
      <c r="J820" s="241"/>
      <c r="K820" s="230"/>
      <c r="M820" s="208">
        <f t="shared" si="75"/>
        <v>0</v>
      </c>
      <c r="N820" s="301"/>
      <c r="O820" s="301"/>
    </row>
    <row r="821" s="208" customFormat="1" spans="1:15">
      <c r="A821" s="319">
        <v>2130226</v>
      </c>
      <c r="B821" s="288" t="s">
        <v>760</v>
      </c>
      <c r="C821" s="241"/>
      <c r="D821" s="292">
        <v>0</v>
      </c>
      <c r="E821" s="241">
        <v>0</v>
      </c>
      <c r="F821" s="228"/>
      <c r="G821" s="229"/>
      <c r="H821" s="230"/>
      <c r="I821" s="286">
        <f t="shared" si="78"/>
        <v>0</v>
      </c>
      <c r="J821" s="241"/>
      <c r="K821" s="230"/>
      <c r="M821" s="208">
        <f t="shared" si="75"/>
        <v>0</v>
      </c>
      <c r="N821" s="301"/>
      <c r="O821" s="301"/>
    </row>
    <row r="822" s="208" customFormat="1" spans="1:15">
      <c r="A822" s="319">
        <v>2130227</v>
      </c>
      <c r="B822" s="288" t="s">
        <v>761</v>
      </c>
      <c r="C822" s="241"/>
      <c r="D822" s="292">
        <v>0</v>
      </c>
      <c r="E822" s="241">
        <v>0</v>
      </c>
      <c r="F822" s="228"/>
      <c r="G822" s="229"/>
      <c r="H822" s="230"/>
      <c r="I822" s="286">
        <f t="shared" si="78"/>
        <v>0</v>
      </c>
      <c r="J822" s="241"/>
      <c r="K822" s="230"/>
      <c r="M822" s="208">
        <f t="shared" si="75"/>
        <v>0</v>
      </c>
      <c r="N822" s="301"/>
      <c r="O822" s="301"/>
    </row>
    <row r="823" s="208" customFormat="1" spans="1:15">
      <c r="A823" s="319">
        <v>2130234</v>
      </c>
      <c r="B823" s="288" t="s">
        <v>762</v>
      </c>
      <c r="C823" s="241"/>
      <c r="D823" s="292">
        <v>10</v>
      </c>
      <c r="E823" s="241">
        <v>10</v>
      </c>
      <c r="F823" s="228"/>
      <c r="G823" s="229"/>
      <c r="H823" s="230"/>
      <c r="I823" s="286">
        <f t="shared" si="78"/>
        <v>0</v>
      </c>
      <c r="J823" s="241"/>
      <c r="K823" s="230"/>
      <c r="M823" s="208">
        <f t="shared" si="75"/>
        <v>0</v>
      </c>
      <c r="N823" s="301"/>
      <c r="O823" s="301"/>
    </row>
    <row r="824" s="208" customFormat="1" spans="1:15">
      <c r="A824" s="319">
        <v>2130236</v>
      </c>
      <c r="B824" s="288" t="s">
        <v>763</v>
      </c>
      <c r="C824" s="241"/>
      <c r="D824" s="292">
        <v>0</v>
      </c>
      <c r="E824" s="241">
        <v>0</v>
      </c>
      <c r="F824" s="228"/>
      <c r="G824" s="229"/>
      <c r="H824" s="230"/>
      <c r="I824" s="286">
        <f t="shared" si="78"/>
        <v>0</v>
      </c>
      <c r="J824" s="241"/>
      <c r="K824" s="230"/>
      <c r="M824" s="208">
        <f t="shared" si="75"/>
        <v>0</v>
      </c>
      <c r="N824" s="301"/>
      <c r="O824" s="301"/>
    </row>
    <row r="825" s="208" customFormat="1" spans="1:15">
      <c r="A825" s="319">
        <v>2130237</v>
      </c>
      <c r="B825" s="288" t="s">
        <v>732</v>
      </c>
      <c r="C825" s="241"/>
      <c r="D825" s="292">
        <v>0</v>
      </c>
      <c r="E825" s="241">
        <v>0</v>
      </c>
      <c r="F825" s="228"/>
      <c r="G825" s="229"/>
      <c r="H825" s="230"/>
      <c r="I825" s="286">
        <f t="shared" si="78"/>
        <v>0</v>
      </c>
      <c r="J825" s="241"/>
      <c r="K825" s="230"/>
      <c r="M825" s="208">
        <f t="shared" si="75"/>
        <v>0</v>
      </c>
      <c r="N825" s="301"/>
      <c r="O825" s="301"/>
    </row>
    <row r="826" s="208" customFormat="1" spans="1:17">
      <c r="A826" s="319">
        <v>2130299</v>
      </c>
      <c r="B826" s="288" t="s">
        <v>764</v>
      </c>
      <c r="C826" s="241">
        <v>77</v>
      </c>
      <c r="D826" s="292">
        <v>2536</v>
      </c>
      <c r="E826" s="241">
        <v>196</v>
      </c>
      <c r="F826" s="228"/>
      <c r="G826" s="229"/>
      <c r="H826" s="230"/>
      <c r="I826" s="286">
        <f t="shared" si="78"/>
        <v>3327</v>
      </c>
      <c r="J826" s="241"/>
      <c r="K826" s="230"/>
      <c r="M826" s="208">
        <f t="shared" si="75"/>
        <v>2</v>
      </c>
      <c r="N826" s="301">
        <v>2</v>
      </c>
      <c r="O826" s="301"/>
      <c r="P826" s="208">
        <v>480</v>
      </c>
      <c r="Q826" s="208">
        <v>2845</v>
      </c>
    </row>
    <row r="827" spans="1:15">
      <c r="A827" s="318">
        <v>21303</v>
      </c>
      <c r="B827" s="307" t="s">
        <v>765</v>
      </c>
      <c r="C827" s="317">
        <f>SUM(C828:C854)</f>
        <v>5596</v>
      </c>
      <c r="D827" s="313">
        <v>2432</v>
      </c>
      <c r="E827" s="317">
        <f>SUM(E828:E854)</f>
        <v>8180</v>
      </c>
      <c r="F827" s="282">
        <f>E827/D827*100</f>
        <v>336.348684210526</v>
      </c>
      <c r="G827" s="280">
        <f>E827-C827</f>
        <v>2584</v>
      </c>
      <c r="H827" s="283">
        <f>(E827/C827-1)*100</f>
        <v>46.1758398856326</v>
      </c>
      <c r="I827" s="313">
        <f>SUM(I828:I854)</f>
        <v>3204</v>
      </c>
      <c r="J827" s="304">
        <f>I827-D827</f>
        <v>772</v>
      </c>
      <c r="K827" s="283">
        <f>(I827/D827-1)*100</f>
        <v>31.7434210526316</v>
      </c>
      <c r="M827">
        <f t="shared" si="75"/>
        <v>0</v>
      </c>
      <c r="N827" s="301"/>
      <c r="O827" s="301"/>
    </row>
    <row r="828" s="208" customFormat="1" spans="1:15">
      <c r="A828" s="319">
        <v>2130301</v>
      </c>
      <c r="B828" s="288" t="s">
        <v>706</v>
      </c>
      <c r="C828" s="241">
        <v>423</v>
      </c>
      <c r="D828" s="292">
        <v>472</v>
      </c>
      <c r="E828" s="241">
        <v>647</v>
      </c>
      <c r="F828" s="228"/>
      <c r="G828" s="229"/>
      <c r="H828" s="230"/>
      <c r="I828" s="286">
        <f t="shared" ref="I828:I854" si="79">M828+P828+Q828</f>
        <v>449</v>
      </c>
      <c r="J828" s="241"/>
      <c r="K828" s="230"/>
      <c r="M828" s="208">
        <f t="shared" si="75"/>
        <v>449</v>
      </c>
      <c r="N828" s="301">
        <v>449</v>
      </c>
      <c r="O828" s="301"/>
    </row>
    <row r="829" s="208" customFormat="1" spans="1:15">
      <c r="A829" s="319">
        <v>2130302</v>
      </c>
      <c r="B829" s="288" t="s">
        <v>707</v>
      </c>
      <c r="C829" s="241">
        <v>4</v>
      </c>
      <c r="D829" s="292">
        <v>0</v>
      </c>
      <c r="E829" s="241">
        <v>2</v>
      </c>
      <c r="F829" s="228"/>
      <c r="G829" s="229"/>
      <c r="H829" s="230"/>
      <c r="I829" s="286">
        <f t="shared" si="79"/>
        <v>0</v>
      </c>
      <c r="J829" s="241"/>
      <c r="K829" s="230"/>
      <c r="M829" s="208">
        <f t="shared" si="75"/>
        <v>0</v>
      </c>
      <c r="N829" s="301"/>
      <c r="O829" s="301"/>
    </row>
    <row r="830" s="208" customFormat="1" spans="1:15">
      <c r="A830" s="319">
        <v>2130303</v>
      </c>
      <c r="B830" s="288" t="s">
        <v>708</v>
      </c>
      <c r="C830" s="241"/>
      <c r="D830" s="292">
        <v>0</v>
      </c>
      <c r="E830" s="241">
        <v>0</v>
      </c>
      <c r="F830" s="228"/>
      <c r="G830" s="229"/>
      <c r="H830" s="230"/>
      <c r="I830" s="286">
        <f t="shared" si="79"/>
        <v>0</v>
      </c>
      <c r="J830" s="241"/>
      <c r="K830" s="230"/>
      <c r="M830" s="208">
        <f t="shared" si="75"/>
        <v>0</v>
      </c>
      <c r="N830" s="301"/>
      <c r="O830" s="301"/>
    </row>
    <row r="831" s="208" customFormat="1" spans="1:15">
      <c r="A831" s="319">
        <v>2130304</v>
      </c>
      <c r="B831" s="288" t="s">
        <v>766</v>
      </c>
      <c r="C831" s="241"/>
      <c r="D831" s="292">
        <v>3</v>
      </c>
      <c r="E831" s="241">
        <v>14</v>
      </c>
      <c r="F831" s="228"/>
      <c r="G831" s="229"/>
      <c r="H831" s="230"/>
      <c r="I831" s="286">
        <f t="shared" si="79"/>
        <v>0</v>
      </c>
      <c r="J831" s="241"/>
      <c r="K831" s="230"/>
      <c r="M831" s="208">
        <f t="shared" si="75"/>
        <v>0</v>
      </c>
      <c r="N831" s="301"/>
      <c r="O831" s="301"/>
    </row>
    <row r="832" s="208" customFormat="1" spans="1:17">
      <c r="A832" s="319">
        <v>2130305</v>
      </c>
      <c r="B832" s="288" t="s">
        <v>767</v>
      </c>
      <c r="C832" s="241">
        <v>3771</v>
      </c>
      <c r="D832" s="292">
        <v>45</v>
      </c>
      <c r="E832" s="241">
        <v>2252</v>
      </c>
      <c r="F832" s="228"/>
      <c r="G832" s="229"/>
      <c r="H832" s="230"/>
      <c r="I832" s="286">
        <f t="shared" si="79"/>
        <v>705</v>
      </c>
      <c r="J832" s="241"/>
      <c r="K832" s="230"/>
      <c r="M832" s="208">
        <f t="shared" si="75"/>
        <v>0</v>
      </c>
      <c r="N832" s="301"/>
      <c r="O832" s="301"/>
      <c r="P832" s="208">
        <v>655</v>
      </c>
      <c r="Q832" s="208">
        <v>50</v>
      </c>
    </row>
    <row r="833" s="208" customFormat="1" spans="1:15">
      <c r="A833" s="319">
        <v>2130306</v>
      </c>
      <c r="B833" s="288" t="s">
        <v>768</v>
      </c>
      <c r="C833" s="241">
        <v>785</v>
      </c>
      <c r="D833" s="292">
        <v>690</v>
      </c>
      <c r="E833" s="241">
        <v>957</v>
      </c>
      <c r="F833" s="228"/>
      <c r="G833" s="229"/>
      <c r="H833" s="230"/>
      <c r="I833" s="286">
        <f t="shared" si="79"/>
        <v>604</v>
      </c>
      <c r="J833" s="241"/>
      <c r="K833" s="230"/>
      <c r="M833" s="208">
        <f t="shared" si="75"/>
        <v>604</v>
      </c>
      <c r="N833" s="301">
        <v>604</v>
      </c>
      <c r="O833" s="301"/>
    </row>
    <row r="834" s="208" customFormat="1" spans="1:15">
      <c r="A834" s="319">
        <v>2130307</v>
      </c>
      <c r="B834" s="288" t="s">
        <v>769</v>
      </c>
      <c r="C834" s="241">
        <v>0</v>
      </c>
      <c r="D834" s="292">
        <v>0</v>
      </c>
      <c r="E834" s="241">
        <v>0</v>
      </c>
      <c r="F834" s="228"/>
      <c r="G834" s="229"/>
      <c r="H834" s="230"/>
      <c r="I834" s="286">
        <f t="shared" si="79"/>
        <v>0</v>
      </c>
      <c r="J834" s="241"/>
      <c r="K834" s="230"/>
      <c r="M834" s="208">
        <f t="shared" si="75"/>
        <v>0</v>
      </c>
      <c r="N834" s="301"/>
      <c r="O834" s="301"/>
    </row>
    <row r="835" s="208" customFormat="1" spans="1:15">
      <c r="A835" s="319">
        <v>2130308</v>
      </c>
      <c r="B835" s="288" t="s">
        <v>770</v>
      </c>
      <c r="C835" s="241">
        <v>1</v>
      </c>
      <c r="D835" s="292">
        <v>0</v>
      </c>
      <c r="E835" s="241">
        <v>0</v>
      </c>
      <c r="F835" s="228"/>
      <c r="G835" s="229"/>
      <c r="H835" s="230"/>
      <c r="I835" s="286">
        <f t="shared" si="79"/>
        <v>0</v>
      </c>
      <c r="J835" s="241"/>
      <c r="K835" s="230"/>
      <c r="M835" s="208">
        <f t="shared" si="75"/>
        <v>0</v>
      </c>
      <c r="N835" s="301"/>
      <c r="O835" s="301"/>
    </row>
    <row r="836" s="208" customFormat="1" spans="1:15">
      <c r="A836" s="319">
        <v>2130309</v>
      </c>
      <c r="B836" s="288" t="s">
        <v>771</v>
      </c>
      <c r="C836" s="241">
        <v>0</v>
      </c>
      <c r="D836" s="292">
        <v>0</v>
      </c>
      <c r="E836" s="241">
        <v>2</v>
      </c>
      <c r="F836" s="228"/>
      <c r="G836" s="229"/>
      <c r="H836" s="230"/>
      <c r="I836" s="286">
        <f t="shared" si="79"/>
        <v>0</v>
      </c>
      <c r="J836" s="241"/>
      <c r="K836" s="230"/>
      <c r="M836" s="208">
        <f t="shared" si="75"/>
        <v>0</v>
      </c>
      <c r="N836" s="301"/>
      <c r="O836" s="301"/>
    </row>
    <row r="837" s="208" customFormat="1" spans="1:15">
      <c r="A837" s="319">
        <v>2130310</v>
      </c>
      <c r="B837" s="288" t="s">
        <v>772</v>
      </c>
      <c r="C837" s="241">
        <v>40</v>
      </c>
      <c r="D837" s="292">
        <v>253</v>
      </c>
      <c r="E837" s="241">
        <v>120</v>
      </c>
      <c r="F837" s="228"/>
      <c r="G837" s="229"/>
      <c r="H837" s="230"/>
      <c r="I837" s="286">
        <f t="shared" si="79"/>
        <v>0</v>
      </c>
      <c r="J837" s="241"/>
      <c r="K837" s="230"/>
      <c r="M837" s="208">
        <f t="shared" si="75"/>
        <v>0</v>
      </c>
      <c r="N837" s="301"/>
      <c r="O837" s="301"/>
    </row>
    <row r="838" s="208" customFormat="1" spans="1:15">
      <c r="A838" s="319">
        <v>2130311</v>
      </c>
      <c r="B838" s="288" t="s">
        <v>773</v>
      </c>
      <c r="C838" s="241">
        <v>12</v>
      </c>
      <c r="D838" s="292">
        <v>0</v>
      </c>
      <c r="E838" s="241">
        <v>17</v>
      </c>
      <c r="F838" s="228"/>
      <c r="G838" s="229"/>
      <c r="H838" s="230"/>
      <c r="I838" s="286">
        <f t="shared" si="79"/>
        <v>0</v>
      </c>
      <c r="J838" s="241"/>
      <c r="K838" s="230"/>
      <c r="M838" s="208">
        <f t="shared" ref="M838:M901" si="80">N838+O838</f>
        <v>0</v>
      </c>
      <c r="N838" s="301"/>
      <c r="O838" s="301"/>
    </row>
    <row r="839" s="208" customFormat="1" spans="1:15">
      <c r="A839" s="319">
        <v>2130312</v>
      </c>
      <c r="B839" s="288" t="s">
        <v>774</v>
      </c>
      <c r="C839" s="241">
        <v>0</v>
      </c>
      <c r="D839" s="292">
        <v>0</v>
      </c>
      <c r="E839" s="241">
        <v>0</v>
      </c>
      <c r="F839" s="228"/>
      <c r="G839" s="229"/>
      <c r="H839" s="230"/>
      <c r="I839" s="286">
        <f t="shared" si="79"/>
        <v>0</v>
      </c>
      <c r="J839" s="241"/>
      <c r="K839" s="230"/>
      <c r="M839" s="208">
        <f t="shared" si="80"/>
        <v>0</v>
      </c>
      <c r="N839" s="301"/>
      <c r="O839" s="301"/>
    </row>
    <row r="840" s="208" customFormat="1" spans="1:15">
      <c r="A840" s="319">
        <v>2130313</v>
      </c>
      <c r="B840" s="288" t="s">
        <v>775</v>
      </c>
      <c r="C840" s="241">
        <v>0</v>
      </c>
      <c r="D840" s="292">
        <v>0</v>
      </c>
      <c r="E840" s="241">
        <v>0</v>
      </c>
      <c r="F840" s="228"/>
      <c r="G840" s="229"/>
      <c r="H840" s="230"/>
      <c r="I840" s="286">
        <f t="shared" si="79"/>
        <v>0</v>
      </c>
      <c r="J840" s="241"/>
      <c r="K840" s="230"/>
      <c r="M840" s="208">
        <f t="shared" si="80"/>
        <v>0</v>
      </c>
      <c r="N840" s="301"/>
      <c r="O840" s="301"/>
    </row>
    <row r="841" s="208" customFormat="1" spans="1:17">
      <c r="A841" s="319">
        <v>2130314</v>
      </c>
      <c r="B841" s="288" t="s">
        <v>776</v>
      </c>
      <c r="C841" s="241">
        <v>227</v>
      </c>
      <c r="D841" s="292">
        <v>98</v>
      </c>
      <c r="E841" s="241">
        <v>320</v>
      </c>
      <c r="F841" s="228"/>
      <c r="G841" s="229"/>
      <c r="H841" s="230"/>
      <c r="I841" s="286">
        <f t="shared" si="79"/>
        <v>16</v>
      </c>
      <c r="J841" s="241"/>
      <c r="K841" s="230"/>
      <c r="M841" s="208">
        <f t="shared" si="80"/>
        <v>1</v>
      </c>
      <c r="N841" s="301">
        <v>1</v>
      </c>
      <c r="O841" s="301"/>
      <c r="Q841" s="208">
        <v>15</v>
      </c>
    </row>
    <row r="842" s="208" customFormat="1" spans="1:17">
      <c r="A842" s="319">
        <v>2130315</v>
      </c>
      <c r="B842" s="288" t="s">
        <v>777</v>
      </c>
      <c r="C842" s="241">
        <v>8</v>
      </c>
      <c r="D842" s="292">
        <v>0</v>
      </c>
      <c r="E842" s="241">
        <v>25</v>
      </c>
      <c r="F842" s="228"/>
      <c r="G842" s="229"/>
      <c r="H842" s="230"/>
      <c r="I842" s="286">
        <f t="shared" si="79"/>
        <v>100</v>
      </c>
      <c r="J842" s="241"/>
      <c r="K842" s="230"/>
      <c r="M842" s="208">
        <f t="shared" si="80"/>
        <v>0</v>
      </c>
      <c r="N842" s="301"/>
      <c r="O842" s="301"/>
      <c r="Q842" s="208">
        <v>100</v>
      </c>
    </row>
    <row r="843" s="208" customFormat="1" spans="1:15">
      <c r="A843" s="319">
        <v>2130316</v>
      </c>
      <c r="B843" s="288" t="s">
        <v>778</v>
      </c>
      <c r="C843" s="241">
        <v>0</v>
      </c>
      <c r="D843" s="292">
        <v>10</v>
      </c>
      <c r="E843" s="241">
        <v>18</v>
      </c>
      <c r="F843" s="228"/>
      <c r="G843" s="229"/>
      <c r="H843" s="230"/>
      <c r="I843" s="286">
        <f t="shared" si="79"/>
        <v>0</v>
      </c>
      <c r="J843" s="241"/>
      <c r="K843" s="230"/>
      <c r="M843" s="208">
        <f t="shared" si="80"/>
        <v>0</v>
      </c>
      <c r="N843" s="301"/>
      <c r="O843" s="301"/>
    </row>
    <row r="844" s="208" customFormat="1" spans="1:15">
      <c r="A844" s="319">
        <v>2130317</v>
      </c>
      <c r="B844" s="288" t="s">
        <v>779</v>
      </c>
      <c r="C844" s="241">
        <v>0</v>
      </c>
      <c r="D844" s="292">
        <v>0</v>
      </c>
      <c r="E844" s="241">
        <v>0</v>
      </c>
      <c r="F844" s="228"/>
      <c r="G844" s="229"/>
      <c r="H844" s="230"/>
      <c r="I844" s="286">
        <f t="shared" si="79"/>
        <v>0</v>
      </c>
      <c r="J844" s="241"/>
      <c r="K844" s="230"/>
      <c r="M844" s="208">
        <f t="shared" si="80"/>
        <v>0</v>
      </c>
      <c r="N844" s="301"/>
      <c r="O844" s="301"/>
    </row>
    <row r="845" s="208" customFormat="1" spans="1:15">
      <c r="A845" s="319">
        <v>2130318</v>
      </c>
      <c r="B845" s="288" t="s">
        <v>780</v>
      </c>
      <c r="C845" s="241">
        <v>0</v>
      </c>
      <c r="D845" s="292">
        <v>0</v>
      </c>
      <c r="E845" s="241">
        <v>0</v>
      </c>
      <c r="F845" s="228"/>
      <c r="G845" s="229"/>
      <c r="H845" s="230"/>
      <c r="I845" s="286">
        <f t="shared" si="79"/>
        <v>0</v>
      </c>
      <c r="J845" s="241"/>
      <c r="K845" s="230"/>
      <c r="M845" s="208">
        <f t="shared" si="80"/>
        <v>0</v>
      </c>
      <c r="N845" s="301"/>
      <c r="O845" s="301"/>
    </row>
    <row r="846" s="208" customFormat="1" spans="1:15">
      <c r="A846" s="319">
        <v>2130319</v>
      </c>
      <c r="B846" s="288" t="s">
        <v>781</v>
      </c>
      <c r="C846" s="241">
        <v>233</v>
      </c>
      <c r="D846" s="292">
        <v>29</v>
      </c>
      <c r="E846" s="241">
        <v>70</v>
      </c>
      <c r="F846" s="228"/>
      <c r="G846" s="229"/>
      <c r="H846" s="230"/>
      <c r="I846" s="286">
        <f t="shared" si="79"/>
        <v>2</v>
      </c>
      <c r="J846" s="241"/>
      <c r="K846" s="230"/>
      <c r="M846" s="208">
        <f t="shared" si="80"/>
        <v>2</v>
      </c>
      <c r="N846" s="301">
        <v>2</v>
      </c>
      <c r="O846" s="301"/>
    </row>
    <row r="847" s="208" customFormat="1" spans="1:16">
      <c r="A847" s="319">
        <v>2130321</v>
      </c>
      <c r="B847" s="288" t="s">
        <v>782</v>
      </c>
      <c r="C847" s="241">
        <v>33</v>
      </c>
      <c r="D847" s="292">
        <v>32</v>
      </c>
      <c r="E847" s="241">
        <v>5</v>
      </c>
      <c r="F847" s="228"/>
      <c r="G847" s="229"/>
      <c r="H847" s="230"/>
      <c r="I847" s="286">
        <f t="shared" si="79"/>
        <v>470</v>
      </c>
      <c r="J847" s="241"/>
      <c r="K847" s="230"/>
      <c r="M847" s="208">
        <f t="shared" si="80"/>
        <v>0</v>
      </c>
      <c r="N847" s="301"/>
      <c r="O847" s="301"/>
      <c r="P847" s="208">
        <v>470</v>
      </c>
    </row>
    <row r="848" s="208" customFormat="1" spans="1:15">
      <c r="A848" s="319">
        <v>2130322</v>
      </c>
      <c r="B848" s="288" t="s">
        <v>783</v>
      </c>
      <c r="C848" s="241">
        <v>0</v>
      </c>
      <c r="D848" s="292">
        <v>0</v>
      </c>
      <c r="E848" s="241">
        <v>0</v>
      </c>
      <c r="F848" s="228"/>
      <c r="G848" s="229"/>
      <c r="H848" s="230"/>
      <c r="I848" s="286">
        <f t="shared" si="79"/>
        <v>0</v>
      </c>
      <c r="J848" s="241"/>
      <c r="K848" s="230"/>
      <c r="M848" s="208">
        <f t="shared" si="80"/>
        <v>0</v>
      </c>
      <c r="N848" s="301"/>
      <c r="O848" s="301"/>
    </row>
    <row r="849" s="208" customFormat="1" spans="1:15">
      <c r="A849" s="319">
        <v>2130333</v>
      </c>
      <c r="B849" s="288" t="s">
        <v>759</v>
      </c>
      <c r="C849" s="241">
        <v>0</v>
      </c>
      <c r="D849" s="292">
        <v>0</v>
      </c>
      <c r="E849" s="241">
        <v>0</v>
      </c>
      <c r="F849" s="228"/>
      <c r="G849" s="229"/>
      <c r="H849" s="230"/>
      <c r="I849" s="286">
        <f t="shared" si="79"/>
        <v>0</v>
      </c>
      <c r="J849" s="241"/>
      <c r="K849" s="230"/>
      <c r="M849" s="208">
        <f t="shared" si="80"/>
        <v>0</v>
      </c>
      <c r="N849" s="301"/>
      <c r="O849" s="301"/>
    </row>
    <row r="850" s="208" customFormat="1" spans="1:15">
      <c r="A850" s="319">
        <v>2130334</v>
      </c>
      <c r="B850" s="288" t="s">
        <v>784</v>
      </c>
      <c r="C850" s="241">
        <v>10</v>
      </c>
      <c r="D850" s="292">
        <v>139</v>
      </c>
      <c r="E850" s="241">
        <v>83</v>
      </c>
      <c r="F850" s="228"/>
      <c r="G850" s="229"/>
      <c r="H850" s="230"/>
      <c r="I850" s="286">
        <f t="shared" si="79"/>
        <v>0</v>
      </c>
      <c r="J850" s="241"/>
      <c r="K850" s="230"/>
      <c r="M850" s="208">
        <f t="shared" si="80"/>
        <v>0</v>
      </c>
      <c r="N850" s="301"/>
      <c r="O850" s="301"/>
    </row>
    <row r="851" s="208" customFormat="1" spans="1:15">
      <c r="A851" s="319">
        <v>2130335</v>
      </c>
      <c r="B851" s="288" t="s">
        <v>785</v>
      </c>
      <c r="C851" s="241">
        <v>10</v>
      </c>
      <c r="D851" s="292">
        <v>0</v>
      </c>
      <c r="E851" s="241">
        <v>0</v>
      </c>
      <c r="F851" s="228"/>
      <c r="G851" s="229"/>
      <c r="H851" s="230"/>
      <c r="I851" s="286">
        <f t="shared" si="79"/>
        <v>0</v>
      </c>
      <c r="J851" s="241"/>
      <c r="K851" s="230"/>
      <c r="M851" s="208">
        <f t="shared" si="80"/>
        <v>0</v>
      </c>
      <c r="N851" s="301"/>
      <c r="O851" s="301"/>
    </row>
    <row r="852" s="208" customFormat="1" spans="1:15">
      <c r="A852" s="319">
        <v>2130336</v>
      </c>
      <c r="B852" s="169" t="s">
        <v>786</v>
      </c>
      <c r="C852" s="241">
        <v>0</v>
      </c>
      <c r="D852" s="292">
        <v>0</v>
      </c>
      <c r="E852" s="241">
        <v>0</v>
      </c>
      <c r="F852" s="228"/>
      <c r="G852" s="229"/>
      <c r="H852" s="230"/>
      <c r="I852" s="286">
        <f t="shared" si="79"/>
        <v>0</v>
      </c>
      <c r="J852" s="241"/>
      <c r="K852" s="230"/>
      <c r="M852" s="208">
        <f t="shared" si="80"/>
        <v>0</v>
      </c>
      <c r="N852" s="301"/>
      <c r="O852" s="301"/>
    </row>
    <row r="853" s="208" customFormat="1" spans="1:15">
      <c r="A853" s="319">
        <v>2130337</v>
      </c>
      <c r="B853" s="169" t="s">
        <v>787</v>
      </c>
      <c r="C853" s="241">
        <v>0</v>
      </c>
      <c r="D853" s="292">
        <v>0</v>
      </c>
      <c r="E853" s="241">
        <v>0</v>
      </c>
      <c r="F853" s="228"/>
      <c r="G853" s="229"/>
      <c r="H853" s="230"/>
      <c r="I853" s="286">
        <f t="shared" si="79"/>
        <v>0</v>
      </c>
      <c r="J853" s="241"/>
      <c r="K853" s="230"/>
      <c r="M853" s="208">
        <f t="shared" si="80"/>
        <v>0</v>
      </c>
      <c r="N853" s="301"/>
      <c r="O853" s="301"/>
    </row>
    <row r="854" s="208" customFormat="1" spans="1:17">
      <c r="A854" s="319">
        <v>2130399</v>
      </c>
      <c r="B854" s="288" t="s">
        <v>788</v>
      </c>
      <c r="C854" s="241">
        <v>39</v>
      </c>
      <c r="D854" s="292">
        <v>661</v>
      </c>
      <c r="E854" s="241">
        <v>3648</v>
      </c>
      <c r="F854" s="228"/>
      <c r="G854" s="229"/>
      <c r="H854" s="230"/>
      <c r="I854" s="286">
        <f t="shared" si="79"/>
        <v>858</v>
      </c>
      <c r="J854" s="241"/>
      <c r="K854" s="230"/>
      <c r="M854" s="208">
        <f t="shared" si="80"/>
        <v>0</v>
      </c>
      <c r="N854" s="301"/>
      <c r="O854" s="301"/>
      <c r="Q854" s="208">
        <v>858</v>
      </c>
    </row>
    <row r="855" spans="1:15">
      <c r="A855" s="318">
        <v>21305</v>
      </c>
      <c r="B855" s="307" t="s">
        <v>789</v>
      </c>
      <c r="C855" s="317">
        <f>SUM(C856:C865)</f>
        <v>14455</v>
      </c>
      <c r="D855" s="313">
        <v>7574</v>
      </c>
      <c r="E855" s="317">
        <f>SUM(E856:E865)</f>
        <v>14634</v>
      </c>
      <c r="F855" s="282">
        <f>E855/D855*100</f>
        <v>193.21362556113</v>
      </c>
      <c r="G855" s="280">
        <f>E855-C855</f>
        <v>179</v>
      </c>
      <c r="H855" s="283">
        <f>(E855/C855-1)*100</f>
        <v>1.23832583881009</v>
      </c>
      <c r="I855" s="313">
        <f>SUM(I856:I865)</f>
        <v>10081</v>
      </c>
      <c r="J855" s="304">
        <f>I855-D855</f>
        <v>2507</v>
      </c>
      <c r="K855" s="283">
        <f>(I855/D855-1)*100</f>
        <v>33.1000792183787</v>
      </c>
      <c r="M855">
        <f t="shared" si="80"/>
        <v>0</v>
      </c>
      <c r="N855" s="301"/>
      <c r="O855" s="301"/>
    </row>
    <row r="856" s="208" customFormat="1" spans="1:15">
      <c r="A856" s="319">
        <v>2130501</v>
      </c>
      <c r="B856" s="288" t="s">
        <v>706</v>
      </c>
      <c r="C856" s="241">
        <v>137</v>
      </c>
      <c r="D856" s="292">
        <v>165</v>
      </c>
      <c r="E856" s="241">
        <v>237</v>
      </c>
      <c r="F856" s="228"/>
      <c r="G856" s="229"/>
      <c r="H856" s="230"/>
      <c r="I856" s="286">
        <f t="shared" ref="I856:I865" si="81">M856+P856+Q856</f>
        <v>148</v>
      </c>
      <c r="J856" s="241"/>
      <c r="K856" s="230"/>
      <c r="M856" s="208">
        <f t="shared" si="80"/>
        <v>148</v>
      </c>
      <c r="N856" s="301">
        <v>148</v>
      </c>
      <c r="O856" s="301"/>
    </row>
    <row r="857" s="208" customFormat="1" spans="1:15">
      <c r="A857" s="319">
        <v>2130502</v>
      </c>
      <c r="B857" s="288" t="s">
        <v>707</v>
      </c>
      <c r="C857" s="241">
        <v>228</v>
      </c>
      <c r="D857" s="292">
        <v>246</v>
      </c>
      <c r="E857" s="241">
        <v>232</v>
      </c>
      <c r="F857" s="228"/>
      <c r="G857" s="229"/>
      <c r="H857" s="230"/>
      <c r="I857" s="286">
        <f t="shared" si="81"/>
        <v>123</v>
      </c>
      <c r="J857" s="241"/>
      <c r="K857" s="230"/>
      <c r="M857" s="208">
        <f t="shared" si="80"/>
        <v>123</v>
      </c>
      <c r="N857" s="301">
        <v>123</v>
      </c>
      <c r="O857" s="301"/>
    </row>
    <row r="858" s="208" customFormat="1" spans="1:15">
      <c r="A858" s="319">
        <v>2130503</v>
      </c>
      <c r="B858" s="288" t="s">
        <v>708</v>
      </c>
      <c r="C858" s="241">
        <v>0</v>
      </c>
      <c r="D858" s="292">
        <v>0</v>
      </c>
      <c r="E858" s="241">
        <v>0</v>
      </c>
      <c r="F858" s="228"/>
      <c r="G858" s="229"/>
      <c r="H858" s="230"/>
      <c r="I858" s="286">
        <f t="shared" si="81"/>
        <v>0</v>
      </c>
      <c r="J858" s="241"/>
      <c r="K858" s="230"/>
      <c r="M858" s="208">
        <f t="shared" si="80"/>
        <v>0</v>
      </c>
      <c r="N858" s="301"/>
      <c r="O858" s="301"/>
    </row>
    <row r="859" s="208" customFormat="1" spans="1:16">
      <c r="A859" s="319">
        <v>2130504</v>
      </c>
      <c r="B859" s="288" t="s">
        <v>790</v>
      </c>
      <c r="C859" s="241">
        <v>5796</v>
      </c>
      <c r="D859" s="292">
        <v>37</v>
      </c>
      <c r="E859" s="241">
        <v>5703</v>
      </c>
      <c r="F859" s="228"/>
      <c r="G859" s="229"/>
      <c r="H859" s="230"/>
      <c r="I859" s="286">
        <f t="shared" si="81"/>
        <v>4661</v>
      </c>
      <c r="J859" s="241"/>
      <c r="K859" s="230"/>
      <c r="M859" s="208">
        <f t="shared" si="80"/>
        <v>0</v>
      </c>
      <c r="N859" s="301"/>
      <c r="O859" s="301"/>
      <c r="P859" s="208">
        <v>4661</v>
      </c>
    </row>
    <row r="860" s="208" customFormat="1" spans="1:16">
      <c r="A860" s="319">
        <v>2130505</v>
      </c>
      <c r="B860" s="288" t="s">
        <v>791</v>
      </c>
      <c r="C860" s="241">
        <v>5216</v>
      </c>
      <c r="D860" s="292">
        <v>0</v>
      </c>
      <c r="E860" s="241">
        <v>2527</v>
      </c>
      <c r="F860" s="228"/>
      <c r="G860" s="229"/>
      <c r="H860" s="230"/>
      <c r="I860" s="286">
        <f t="shared" si="81"/>
        <v>1726</v>
      </c>
      <c r="J860" s="241"/>
      <c r="K860" s="230"/>
      <c r="M860" s="208">
        <f t="shared" si="80"/>
        <v>0</v>
      </c>
      <c r="N860" s="301"/>
      <c r="O860" s="301"/>
      <c r="P860" s="208">
        <v>1726</v>
      </c>
    </row>
    <row r="861" s="208" customFormat="1" spans="1:16">
      <c r="A861" s="319">
        <v>2130506</v>
      </c>
      <c r="B861" s="288" t="s">
        <v>792</v>
      </c>
      <c r="C861" s="241">
        <v>369</v>
      </c>
      <c r="D861" s="292">
        <v>0</v>
      </c>
      <c r="E861" s="241">
        <v>294</v>
      </c>
      <c r="F861" s="228"/>
      <c r="G861" s="229"/>
      <c r="H861" s="230"/>
      <c r="I861" s="286">
        <f t="shared" si="81"/>
        <v>150</v>
      </c>
      <c r="J861" s="241"/>
      <c r="K861" s="230"/>
      <c r="M861" s="208">
        <f t="shared" si="80"/>
        <v>0</v>
      </c>
      <c r="N861" s="301"/>
      <c r="O861" s="301"/>
      <c r="P861" s="208">
        <v>150</v>
      </c>
    </row>
    <row r="862" s="208" customFormat="1" spans="1:16">
      <c r="A862" s="319">
        <v>2130507</v>
      </c>
      <c r="B862" s="288" t="s">
        <v>793</v>
      </c>
      <c r="C862" s="241">
        <v>5</v>
      </c>
      <c r="D862" s="292">
        <v>0</v>
      </c>
      <c r="E862" s="241">
        <v>335</v>
      </c>
      <c r="F862" s="228"/>
      <c r="G862" s="229"/>
      <c r="H862" s="230"/>
      <c r="I862" s="286">
        <f t="shared" si="81"/>
        <v>180</v>
      </c>
      <c r="J862" s="241"/>
      <c r="K862" s="230"/>
      <c r="M862" s="208">
        <f t="shared" si="80"/>
        <v>0</v>
      </c>
      <c r="N862" s="301"/>
      <c r="O862" s="301"/>
      <c r="P862" s="208">
        <v>180</v>
      </c>
    </row>
    <row r="863" s="208" customFormat="1" spans="1:15">
      <c r="A863" s="319">
        <v>2130508</v>
      </c>
      <c r="B863" s="288" t="s">
        <v>794</v>
      </c>
      <c r="C863" s="241">
        <v>0</v>
      </c>
      <c r="D863" s="292">
        <v>0</v>
      </c>
      <c r="E863" s="241">
        <v>0</v>
      </c>
      <c r="F863" s="228"/>
      <c r="G863" s="229"/>
      <c r="H863" s="230"/>
      <c r="I863" s="286">
        <f t="shared" si="81"/>
        <v>0</v>
      </c>
      <c r="J863" s="241"/>
      <c r="K863" s="230"/>
      <c r="M863" s="208">
        <f t="shared" si="80"/>
        <v>0</v>
      </c>
      <c r="N863" s="301"/>
      <c r="O863" s="301"/>
    </row>
    <row r="864" s="208" customFormat="1" spans="1:15">
      <c r="A864" s="319">
        <v>2130550</v>
      </c>
      <c r="B864" s="288" t="s">
        <v>725</v>
      </c>
      <c r="C864" s="241">
        <v>3</v>
      </c>
      <c r="D864" s="292">
        <v>0</v>
      </c>
      <c r="E864" s="241">
        <v>0</v>
      </c>
      <c r="F864" s="228"/>
      <c r="G864" s="229"/>
      <c r="H864" s="230"/>
      <c r="I864" s="286">
        <f t="shared" si="81"/>
        <v>0</v>
      </c>
      <c r="J864" s="241"/>
      <c r="K864" s="230"/>
      <c r="M864" s="208">
        <f t="shared" si="80"/>
        <v>0</v>
      </c>
      <c r="N864" s="301"/>
      <c r="O864" s="301"/>
    </row>
    <row r="865" s="208" customFormat="1" spans="1:16">
      <c r="A865" s="319">
        <v>2130599</v>
      </c>
      <c r="B865" s="288" t="s">
        <v>795</v>
      </c>
      <c r="C865" s="241">
        <v>2701</v>
      </c>
      <c r="D865" s="292">
        <v>7126</v>
      </c>
      <c r="E865" s="241">
        <v>5306</v>
      </c>
      <c r="F865" s="228"/>
      <c r="G865" s="229"/>
      <c r="H865" s="230"/>
      <c r="I865" s="286">
        <f t="shared" si="81"/>
        <v>3093</v>
      </c>
      <c r="J865" s="241"/>
      <c r="K865" s="230"/>
      <c r="M865" s="208">
        <f t="shared" si="80"/>
        <v>1070</v>
      </c>
      <c r="N865" s="301">
        <v>1070</v>
      </c>
      <c r="O865" s="301"/>
      <c r="P865" s="208">
        <v>2023</v>
      </c>
    </row>
    <row r="866" spans="1:15">
      <c r="A866" s="318">
        <v>21307</v>
      </c>
      <c r="B866" s="307" t="s">
        <v>796</v>
      </c>
      <c r="C866" s="317">
        <f>SUM(C867:C872)</f>
        <v>5853</v>
      </c>
      <c r="D866" s="313">
        <v>6971</v>
      </c>
      <c r="E866" s="317">
        <f>SUM(E867:E872)</f>
        <v>7702</v>
      </c>
      <c r="F866" s="282">
        <f>E866/D866*100</f>
        <v>110.486300387319</v>
      </c>
      <c r="G866" s="280">
        <f>E866-C866</f>
        <v>1849</v>
      </c>
      <c r="H866" s="283">
        <f>(E866/C866-1)*100</f>
        <v>31.5906372800273</v>
      </c>
      <c r="I866" s="313">
        <f>SUM(I867:I872)</f>
        <v>7602</v>
      </c>
      <c r="J866" s="304">
        <f>I866-D866</f>
        <v>631</v>
      </c>
      <c r="K866" s="283">
        <f>(I866/D866-1)*100</f>
        <v>9.051785970449</v>
      </c>
      <c r="M866">
        <f t="shared" si="80"/>
        <v>0</v>
      </c>
      <c r="N866" s="301"/>
      <c r="O866" s="301"/>
    </row>
    <row r="867" s="208" customFormat="1" spans="1:16">
      <c r="A867" s="319">
        <v>2130701</v>
      </c>
      <c r="B867" s="288" t="s">
        <v>797</v>
      </c>
      <c r="C867" s="241">
        <v>869</v>
      </c>
      <c r="D867" s="292">
        <v>3240</v>
      </c>
      <c r="E867" s="241">
        <v>1722</v>
      </c>
      <c r="F867" s="228"/>
      <c r="G867" s="229"/>
      <c r="H867" s="230"/>
      <c r="I867" s="286">
        <f t="shared" ref="I867:I872" si="82">M867+P867+Q867</f>
        <v>2532</v>
      </c>
      <c r="J867" s="241"/>
      <c r="K867" s="230"/>
      <c r="M867" s="208">
        <f t="shared" si="80"/>
        <v>0</v>
      </c>
      <c r="N867" s="301"/>
      <c r="O867" s="301"/>
      <c r="P867" s="208">
        <v>2532</v>
      </c>
    </row>
    <row r="868" s="208" customFormat="1" spans="1:15">
      <c r="A868" s="319">
        <v>2130704</v>
      </c>
      <c r="B868" s="288" t="s">
        <v>798</v>
      </c>
      <c r="C868" s="241">
        <v>0</v>
      </c>
      <c r="D868" s="292">
        <v>0</v>
      </c>
      <c r="E868" s="241">
        <v>0</v>
      </c>
      <c r="F868" s="228"/>
      <c r="G868" s="241"/>
      <c r="H868" s="230"/>
      <c r="I868" s="286">
        <f t="shared" si="82"/>
        <v>0</v>
      </c>
      <c r="J868" s="241">
        <v>0</v>
      </c>
      <c r="K868" s="230">
        <v>0</v>
      </c>
      <c r="M868" s="208">
        <f t="shared" si="80"/>
        <v>0</v>
      </c>
      <c r="N868" s="301"/>
      <c r="O868" s="301"/>
    </row>
    <row r="869" s="208" customFormat="1" spans="1:15">
      <c r="A869" s="319">
        <v>2130705</v>
      </c>
      <c r="B869" s="288" t="s">
        <v>799</v>
      </c>
      <c r="C869" s="241">
        <v>4621</v>
      </c>
      <c r="D869" s="292">
        <v>3446</v>
      </c>
      <c r="E869" s="241">
        <v>5559</v>
      </c>
      <c r="F869" s="228"/>
      <c r="G869" s="241"/>
      <c r="H869" s="230"/>
      <c r="I869" s="286">
        <f t="shared" si="82"/>
        <v>3825</v>
      </c>
      <c r="J869" s="241">
        <v>0</v>
      </c>
      <c r="K869" s="230">
        <v>0</v>
      </c>
      <c r="M869" s="208">
        <f t="shared" si="80"/>
        <v>3825</v>
      </c>
      <c r="N869" s="301">
        <v>3825</v>
      </c>
      <c r="O869" s="301"/>
    </row>
    <row r="870" s="208" customFormat="1" spans="1:15">
      <c r="A870" s="319">
        <v>2130706</v>
      </c>
      <c r="B870" s="288" t="s">
        <v>800</v>
      </c>
      <c r="C870" s="241">
        <v>300</v>
      </c>
      <c r="D870" s="292">
        <v>250</v>
      </c>
      <c r="E870" s="241">
        <v>400</v>
      </c>
      <c r="F870" s="228"/>
      <c r="G870" s="241"/>
      <c r="H870" s="230"/>
      <c r="I870" s="286">
        <f t="shared" si="82"/>
        <v>0</v>
      </c>
      <c r="J870" s="241">
        <v>0</v>
      </c>
      <c r="K870" s="230">
        <v>0</v>
      </c>
      <c r="M870" s="208">
        <f t="shared" si="80"/>
        <v>0</v>
      </c>
      <c r="N870" s="301"/>
      <c r="O870" s="301"/>
    </row>
    <row r="871" s="208" customFormat="1" spans="1:17">
      <c r="A871" s="319">
        <v>2130707</v>
      </c>
      <c r="B871" s="288" t="s">
        <v>801</v>
      </c>
      <c r="C871" s="241">
        <v>49</v>
      </c>
      <c r="D871" s="292">
        <v>0</v>
      </c>
      <c r="E871" s="241">
        <v>21</v>
      </c>
      <c r="F871" s="228"/>
      <c r="G871" s="241"/>
      <c r="H871" s="230"/>
      <c r="I871" s="286">
        <f t="shared" si="82"/>
        <v>1231</v>
      </c>
      <c r="J871" s="241">
        <v>0</v>
      </c>
      <c r="K871" s="230">
        <v>0</v>
      </c>
      <c r="M871" s="208">
        <f t="shared" si="80"/>
        <v>0</v>
      </c>
      <c r="N871" s="301"/>
      <c r="O871" s="301"/>
      <c r="P871" s="208">
        <v>182</v>
      </c>
      <c r="Q871" s="208">
        <v>1049</v>
      </c>
    </row>
    <row r="872" s="208" customFormat="1" spans="1:16">
      <c r="A872" s="319">
        <v>2130799</v>
      </c>
      <c r="B872" s="288" t="s">
        <v>802</v>
      </c>
      <c r="C872" s="241">
        <v>14</v>
      </c>
      <c r="D872" s="292">
        <v>35</v>
      </c>
      <c r="E872" s="241"/>
      <c r="F872" s="228"/>
      <c r="G872" s="241"/>
      <c r="H872" s="230"/>
      <c r="I872" s="286">
        <f t="shared" si="82"/>
        <v>14</v>
      </c>
      <c r="J872" s="241">
        <v>0</v>
      </c>
      <c r="K872" s="230"/>
      <c r="M872" s="208">
        <f t="shared" si="80"/>
        <v>0</v>
      </c>
      <c r="N872" s="301"/>
      <c r="O872" s="301"/>
      <c r="P872" s="208">
        <v>14</v>
      </c>
    </row>
    <row r="873" spans="1:15">
      <c r="A873" s="318">
        <v>21308</v>
      </c>
      <c r="B873" s="307" t="s">
        <v>803</v>
      </c>
      <c r="C873" s="317">
        <f>SUM(C874:C878)</f>
        <v>1548</v>
      </c>
      <c r="D873" s="313">
        <v>4608</v>
      </c>
      <c r="E873" s="317">
        <f>SUM(E874:E878)</f>
        <v>1066</v>
      </c>
      <c r="F873" s="282">
        <f>E873/D873*100</f>
        <v>23.1336805555556</v>
      </c>
      <c r="G873" s="280">
        <f>E873-C873</f>
        <v>-482</v>
      </c>
      <c r="H873" s="283">
        <f>(E873/C873-1)*100</f>
        <v>-31.1369509043928</v>
      </c>
      <c r="I873" s="313">
        <f>SUM(I874:I878)</f>
        <v>3605</v>
      </c>
      <c r="J873" s="304">
        <f>I873-D873</f>
        <v>-1003</v>
      </c>
      <c r="K873" s="283">
        <f>(I873/D873-1)*100</f>
        <v>-21.7664930555556</v>
      </c>
      <c r="M873">
        <f t="shared" si="80"/>
        <v>0</v>
      </c>
      <c r="N873" s="301"/>
      <c r="O873" s="301"/>
    </row>
    <row r="874" spans="1:15">
      <c r="A874" s="319">
        <v>2130801</v>
      </c>
      <c r="B874" s="169" t="s">
        <v>804</v>
      </c>
      <c r="C874" s="241"/>
      <c r="D874" s="286">
        <v>0</v>
      </c>
      <c r="E874" s="241"/>
      <c r="F874" s="228"/>
      <c r="G874" s="229"/>
      <c r="H874" s="230"/>
      <c r="I874" s="286">
        <f>M874+P874+Q874</f>
        <v>0</v>
      </c>
      <c r="J874" s="241">
        <v>0</v>
      </c>
      <c r="K874" s="230"/>
      <c r="M874">
        <f t="shared" si="80"/>
        <v>0</v>
      </c>
      <c r="N874" s="301"/>
      <c r="O874" s="301"/>
    </row>
    <row r="875" spans="1:17">
      <c r="A875" s="319">
        <v>2130803</v>
      </c>
      <c r="B875" s="320" t="s">
        <v>805</v>
      </c>
      <c r="C875" s="241">
        <v>1499</v>
      </c>
      <c r="D875" s="286">
        <v>4035</v>
      </c>
      <c r="E875" s="241">
        <v>532</v>
      </c>
      <c r="F875" s="228"/>
      <c r="G875" s="241"/>
      <c r="H875" s="230"/>
      <c r="I875" s="286">
        <f>M875+P875+Q875</f>
        <v>3573</v>
      </c>
      <c r="J875" s="241"/>
      <c r="K875" s="230"/>
      <c r="M875">
        <f t="shared" si="80"/>
        <v>0</v>
      </c>
      <c r="N875" s="301"/>
      <c r="O875" s="301"/>
      <c r="Q875">
        <v>3573</v>
      </c>
    </row>
    <row r="876" spans="1:17">
      <c r="A876" s="319">
        <v>2130804</v>
      </c>
      <c r="B876" s="320" t="s">
        <v>806</v>
      </c>
      <c r="C876" s="241">
        <v>49</v>
      </c>
      <c r="D876" s="286">
        <v>73</v>
      </c>
      <c r="E876" s="241">
        <v>54</v>
      </c>
      <c r="F876" s="228"/>
      <c r="G876" s="241"/>
      <c r="H876" s="230"/>
      <c r="I876" s="286">
        <f>M876+P876+Q876</f>
        <v>32</v>
      </c>
      <c r="J876" s="241"/>
      <c r="K876" s="230"/>
      <c r="M876">
        <f t="shared" si="80"/>
        <v>0</v>
      </c>
      <c r="N876" s="301"/>
      <c r="O876" s="301"/>
      <c r="P876">
        <v>26</v>
      </c>
      <c r="Q876">
        <v>6</v>
      </c>
    </row>
    <row r="877" spans="1:15">
      <c r="A877" s="319">
        <v>2130805</v>
      </c>
      <c r="B877" s="320" t="s">
        <v>807</v>
      </c>
      <c r="C877" s="241"/>
      <c r="D877" s="286">
        <v>0</v>
      </c>
      <c r="E877" s="241">
        <v>0</v>
      </c>
      <c r="F877" s="228"/>
      <c r="G877" s="241"/>
      <c r="H877" s="230"/>
      <c r="I877" s="286">
        <f>M877+P877+Q877</f>
        <v>0</v>
      </c>
      <c r="J877" s="241"/>
      <c r="K877" s="230"/>
      <c r="M877">
        <f t="shared" si="80"/>
        <v>0</v>
      </c>
      <c r="N877" s="301"/>
      <c r="O877" s="301"/>
    </row>
    <row r="878" spans="1:15">
      <c r="A878" s="319">
        <v>2130899</v>
      </c>
      <c r="B878" s="320" t="s">
        <v>808</v>
      </c>
      <c r="C878" s="241"/>
      <c r="D878" s="286">
        <v>500</v>
      </c>
      <c r="E878" s="241">
        <v>480</v>
      </c>
      <c r="F878" s="228"/>
      <c r="G878" s="241"/>
      <c r="H878" s="230"/>
      <c r="I878" s="286">
        <f>M878+P878+Q878</f>
        <v>0</v>
      </c>
      <c r="J878" s="241">
        <v>0</v>
      </c>
      <c r="K878" s="230"/>
      <c r="M878">
        <f t="shared" si="80"/>
        <v>0</v>
      </c>
      <c r="N878" s="301"/>
      <c r="O878" s="301"/>
    </row>
    <row r="879" spans="1:15">
      <c r="A879" s="318">
        <v>21309</v>
      </c>
      <c r="B879" s="307" t="s">
        <v>809</v>
      </c>
      <c r="C879" s="317">
        <f>SUM(C880:C881)</f>
        <v>234</v>
      </c>
      <c r="D879" s="313">
        <v>11</v>
      </c>
      <c r="E879" s="317">
        <f>SUM(E880:E881)</f>
        <v>0</v>
      </c>
      <c r="F879" s="282"/>
      <c r="G879" s="280"/>
      <c r="H879" s="283"/>
      <c r="I879" s="313">
        <f>SUM(I880:I881)</f>
        <v>0</v>
      </c>
      <c r="J879" s="304">
        <f>I879-D879</f>
        <v>-11</v>
      </c>
      <c r="K879" s="283"/>
      <c r="M879">
        <f t="shared" si="80"/>
        <v>0</v>
      </c>
      <c r="N879" s="301"/>
      <c r="O879" s="301"/>
    </row>
    <row r="880" spans="1:15">
      <c r="A880" s="319">
        <v>2130901</v>
      </c>
      <c r="B880" s="169" t="s">
        <v>810</v>
      </c>
      <c r="C880" s="241"/>
      <c r="D880" s="286">
        <v>0</v>
      </c>
      <c r="E880" s="241"/>
      <c r="F880" s="228"/>
      <c r="G880" s="241"/>
      <c r="H880" s="230"/>
      <c r="I880" s="286">
        <f>M880+P880+Q880</f>
        <v>0</v>
      </c>
      <c r="J880" s="241">
        <v>0</v>
      </c>
      <c r="K880" s="230"/>
      <c r="M880">
        <f t="shared" si="80"/>
        <v>0</v>
      </c>
      <c r="N880" s="301"/>
      <c r="O880" s="301"/>
    </row>
    <row r="881" spans="1:15">
      <c r="A881" s="319">
        <v>2130999</v>
      </c>
      <c r="B881" s="169" t="s">
        <v>811</v>
      </c>
      <c r="C881" s="241">
        <v>234</v>
      </c>
      <c r="D881" s="286">
        <v>11</v>
      </c>
      <c r="E881" s="241"/>
      <c r="F881" s="228"/>
      <c r="G881" s="241"/>
      <c r="H881" s="230"/>
      <c r="I881" s="286">
        <f>M881+P881+Q881</f>
        <v>0</v>
      </c>
      <c r="J881" s="241">
        <v>0</v>
      </c>
      <c r="K881" s="230">
        <v>0</v>
      </c>
      <c r="M881">
        <f t="shared" si="80"/>
        <v>0</v>
      </c>
      <c r="N881" s="301"/>
      <c r="O881" s="301"/>
    </row>
    <row r="882" spans="1:15">
      <c r="A882" s="318">
        <v>21399</v>
      </c>
      <c r="B882" s="307" t="s">
        <v>812</v>
      </c>
      <c r="C882" s="317">
        <f>SUM(C883:C884)</f>
        <v>356</v>
      </c>
      <c r="D882" s="313">
        <v>802</v>
      </c>
      <c r="E882" s="317">
        <f>SUM(E883:E884)</f>
        <v>566</v>
      </c>
      <c r="F882" s="282"/>
      <c r="G882" s="280">
        <f>E882-C882</f>
        <v>210</v>
      </c>
      <c r="H882" s="283">
        <f>(E882/C882-1)*100</f>
        <v>58.9887640449438</v>
      </c>
      <c r="I882" s="313">
        <f>SUM(I883:I884)</f>
        <v>0</v>
      </c>
      <c r="J882" s="304">
        <f>I882-D882</f>
        <v>-802</v>
      </c>
      <c r="K882" s="283"/>
      <c r="M882">
        <f t="shared" si="80"/>
        <v>0</v>
      </c>
      <c r="N882" s="301"/>
      <c r="O882" s="301"/>
    </row>
    <row r="883" spans="1:15">
      <c r="A883" s="319">
        <v>2139901</v>
      </c>
      <c r="B883" s="169" t="s">
        <v>813</v>
      </c>
      <c r="C883" s="241"/>
      <c r="D883" s="286">
        <v>0</v>
      </c>
      <c r="E883" s="241"/>
      <c r="F883" s="228"/>
      <c r="G883" s="241"/>
      <c r="H883" s="230"/>
      <c r="I883" s="286">
        <f>M883+P883+Q883</f>
        <v>0</v>
      </c>
      <c r="J883" s="241">
        <v>0</v>
      </c>
      <c r="K883" s="230">
        <v>0</v>
      </c>
      <c r="M883">
        <f t="shared" si="80"/>
        <v>0</v>
      </c>
      <c r="N883" s="301"/>
      <c r="O883" s="301"/>
    </row>
    <row r="884" s="208" customFormat="1" spans="1:15">
      <c r="A884" s="319">
        <v>2139999</v>
      </c>
      <c r="B884" s="288" t="s">
        <v>814</v>
      </c>
      <c r="C884" s="241">
        <v>356</v>
      </c>
      <c r="D884" s="286">
        <v>802</v>
      </c>
      <c r="E884" s="241">
        <v>566</v>
      </c>
      <c r="F884" s="228"/>
      <c r="G884" s="229"/>
      <c r="H884" s="230"/>
      <c r="I884" s="286">
        <f>M884+P884+Q884</f>
        <v>0</v>
      </c>
      <c r="J884" s="241"/>
      <c r="K884" s="230"/>
      <c r="M884" s="208">
        <f t="shared" si="80"/>
        <v>0</v>
      </c>
      <c r="N884" s="301"/>
      <c r="O884" s="301"/>
    </row>
    <row r="885" s="208" customFormat="1" spans="1:15">
      <c r="A885" s="273">
        <v>214</v>
      </c>
      <c r="B885" s="274" t="s">
        <v>815</v>
      </c>
      <c r="C885" s="275">
        <f>C886+C907+C917+C927+C934</f>
        <v>17349</v>
      </c>
      <c r="D885" s="275">
        <f>D886+D907+D917+D927+D934</f>
        <v>3779</v>
      </c>
      <c r="E885" s="275">
        <f>E886+E907+E917+E927+E934</f>
        <v>3916</v>
      </c>
      <c r="F885" s="276">
        <f>E885/D885*100</f>
        <v>103.625297697804</v>
      </c>
      <c r="G885" s="275">
        <f>E885-C885</f>
        <v>-13433</v>
      </c>
      <c r="H885" s="277">
        <f>(E885/C885-1)*100</f>
        <v>-77.4280938382616</v>
      </c>
      <c r="I885" s="302">
        <f>I886+I907+I917+I927+I934</f>
        <v>5901</v>
      </c>
      <c r="J885" s="303">
        <f>I885-D885</f>
        <v>2122</v>
      </c>
      <c r="K885" s="277">
        <f>(I885/D885-1)*100</f>
        <v>56.1524212754697</v>
      </c>
      <c r="M885" s="208">
        <f t="shared" si="80"/>
        <v>0</v>
      </c>
      <c r="N885" s="301"/>
      <c r="O885" s="301"/>
    </row>
    <row r="886" spans="1:15">
      <c r="A886" s="318">
        <v>21401</v>
      </c>
      <c r="B886" s="307" t="s">
        <v>816</v>
      </c>
      <c r="C886" s="317">
        <f>SUM(C887:C906)</f>
        <v>17349</v>
      </c>
      <c r="D886" s="317">
        <f>SUM(D887:D906)</f>
        <v>3779</v>
      </c>
      <c r="E886" s="317">
        <f>SUM(E887:E906)</f>
        <v>3827</v>
      </c>
      <c r="F886" s="282">
        <f>E886/D886*100</f>
        <v>101.270177295581</v>
      </c>
      <c r="G886" s="280">
        <f>E886-C886</f>
        <v>-13522</v>
      </c>
      <c r="H886" s="283">
        <f>(E886/C886-1)*100</f>
        <v>-77.9410917055738</v>
      </c>
      <c r="I886" s="313">
        <f>SUM(I887:I906)</f>
        <v>5461</v>
      </c>
      <c r="J886" s="304">
        <f>I886-D886</f>
        <v>1682</v>
      </c>
      <c r="K886" s="283">
        <f>(I886/D886-1)*100</f>
        <v>44.509129399312</v>
      </c>
      <c r="M886">
        <f t="shared" si="80"/>
        <v>0</v>
      </c>
      <c r="N886" s="301"/>
      <c r="O886" s="301"/>
    </row>
    <row r="887" s="208" customFormat="1" spans="1:15">
      <c r="A887" s="319">
        <v>2140101</v>
      </c>
      <c r="B887" s="288" t="s">
        <v>706</v>
      </c>
      <c r="C887" s="241">
        <v>408</v>
      </c>
      <c r="D887" s="286">
        <v>461</v>
      </c>
      <c r="E887" s="241">
        <v>502</v>
      </c>
      <c r="F887" s="228"/>
      <c r="G887" s="229"/>
      <c r="H887" s="230"/>
      <c r="I887" s="286">
        <f t="shared" ref="I887:I893" si="83">M887+P887+Q887</f>
        <v>543</v>
      </c>
      <c r="J887" s="241"/>
      <c r="K887" s="230"/>
      <c r="M887" s="208">
        <f t="shared" si="80"/>
        <v>543</v>
      </c>
      <c r="N887" s="301">
        <v>543</v>
      </c>
      <c r="O887" s="301"/>
    </row>
    <row r="888" s="208" customFormat="1" spans="1:17">
      <c r="A888" s="319">
        <v>2140102</v>
      </c>
      <c r="B888" s="288" t="s">
        <v>707</v>
      </c>
      <c r="C888" s="241">
        <v>445</v>
      </c>
      <c r="D888" s="286">
        <v>0</v>
      </c>
      <c r="E888" s="241">
        <v>1450</v>
      </c>
      <c r="F888" s="228"/>
      <c r="G888" s="229"/>
      <c r="H888" s="230"/>
      <c r="I888" s="286">
        <f t="shared" si="83"/>
        <v>3764</v>
      </c>
      <c r="J888" s="241"/>
      <c r="K888" s="230"/>
      <c r="M888" s="208">
        <f t="shared" si="80"/>
        <v>0</v>
      </c>
      <c r="N888" s="301"/>
      <c r="O888" s="301"/>
      <c r="P888" s="208">
        <v>3224</v>
      </c>
      <c r="Q888" s="208">
        <v>540</v>
      </c>
    </row>
    <row r="889" s="208" customFormat="1" spans="1:15">
      <c r="A889" s="319">
        <v>2140103</v>
      </c>
      <c r="B889" s="288" t="s">
        <v>708</v>
      </c>
      <c r="C889" s="241">
        <v>0</v>
      </c>
      <c r="D889" s="286">
        <v>0</v>
      </c>
      <c r="E889" s="241">
        <v>0</v>
      </c>
      <c r="F889" s="228"/>
      <c r="G889" s="229"/>
      <c r="H889" s="230"/>
      <c r="I889" s="286">
        <f t="shared" si="83"/>
        <v>0</v>
      </c>
      <c r="J889" s="241"/>
      <c r="K889" s="230"/>
      <c r="M889" s="208">
        <f t="shared" si="80"/>
        <v>0</v>
      </c>
      <c r="N889" s="301"/>
      <c r="O889" s="301"/>
    </row>
    <row r="890" s="208" customFormat="1" spans="1:15">
      <c r="A890" s="319">
        <v>2140104</v>
      </c>
      <c r="B890" s="288" t="s">
        <v>817</v>
      </c>
      <c r="C890" s="241">
        <f>836+7037</f>
        <v>7873</v>
      </c>
      <c r="D890" s="286">
        <f>140+2008</f>
        <v>2148</v>
      </c>
      <c r="E890" s="241">
        <f>510+931</f>
        <v>1441</v>
      </c>
      <c r="F890" s="228"/>
      <c r="G890" s="229"/>
      <c r="H890" s="230"/>
      <c r="I890" s="286">
        <f t="shared" si="83"/>
        <v>0</v>
      </c>
      <c r="J890" s="241"/>
      <c r="K890" s="230"/>
      <c r="M890" s="208">
        <f t="shared" si="80"/>
        <v>0</v>
      </c>
      <c r="N890" s="301"/>
      <c r="O890" s="301"/>
    </row>
    <row r="891" s="208" customFormat="1" spans="1:17">
      <c r="A891" s="319">
        <v>2140106</v>
      </c>
      <c r="B891" s="288" t="s">
        <v>818</v>
      </c>
      <c r="C891" s="241">
        <v>571</v>
      </c>
      <c r="D891" s="286">
        <v>798</v>
      </c>
      <c r="E891" s="241">
        <v>116</v>
      </c>
      <c r="F891" s="228"/>
      <c r="G891" s="229"/>
      <c r="H891" s="230"/>
      <c r="I891" s="286">
        <f t="shared" si="83"/>
        <v>873</v>
      </c>
      <c r="J891" s="241"/>
      <c r="K891" s="230"/>
      <c r="M891" s="208">
        <f t="shared" si="80"/>
        <v>0</v>
      </c>
      <c r="N891" s="301"/>
      <c r="O891" s="301"/>
      <c r="P891" s="208">
        <v>101</v>
      </c>
      <c r="Q891" s="208">
        <v>772</v>
      </c>
    </row>
    <row r="892" s="208" customFormat="1" spans="1:15">
      <c r="A892" s="319">
        <v>2140109</v>
      </c>
      <c r="B892" s="288" t="s">
        <v>819</v>
      </c>
      <c r="C892" s="241">
        <v>0</v>
      </c>
      <c r="D892" s="286">
        <v>0</v>
      </c>
      <c r="E892" s="241">
        <v>0</v>
      </c>
      <c r="F892" s="228"/>
      <c r="G892" s="229"/>
      <c r="H892" s="230"/>
      <c r="I892" s="286">
        <f t="shared" si="83"/>
        <v>0</v>
      </c>
      <c r="J892" s="241"/>
      <c r="K892" s="230"/>
      <c r="M892" s="208">
        <f t="shared" si="80"/>
        <v>0</v>
      </c>
      <c r="N892" s="301"/>
      <c r="O892" s="301"/>
    </row>
    <row r="893" s="208" customFormat="1" spans="1:17">
      <c r="A893" s="319">
        <v>2140110</v>
      </c>
      <c r="B893" s="288" t="s">
        <v>820</v>
      </c>
      <c r="C893" s="241">
        <v>10</v>
      </c>
      <c r="D893" s="286">
        <v>0</v>
      </c>
      <c r="E893" s="241">
        <v>0</v>
      </c>
      <c r="F893" s="228"/>
      <c r="G893" s="229"/>
      <c r="H893" s="230"/>
      <c r="I893" s="286">
        <f t="shared" si="83"/>
        <v>20</v>
      </c>
      <c r="J893" s="241"/>
      <c r="K893" s="230"/>
      <c r="M893" s="208">
        <f t="shared" si="80"/>
        <v>0</v>
      </c>
      <c r="N893" s="301"/>
      <c r="O893" s="301"/>
      <c r="P893" s="208">
        <v>10</v>
      </c>
      <c r="Q893" s="208">
        <v>10</v>
      </c>
    </row>
    <row r="894" s="208" customFormat="1" spans="1:15">
      <c r="A894" s="319">
        <v>2140112</v>
      </c>
      <c r="B894" s="288" t="s">
        <v>821</v>
      </c>
      <c r="C894" s="241">
        <v>2686</v>
      </c>
      <c r="D894" s="286">
        <v>288</v>
      </c>
      <c r="E894" s="241">
        <v>278</v>
      </c>
      <c r="F894" s="228"/>
      <c r="G894" s="229"/>
      <c r="H894" s="230"/>
      <c r="I894" s="286">
        <f t="shared" ref="I894:I907" si="84">M894+P894+Q894</f>
        <v>250</v>
      </c>
      <c r="J894" s="241"/>
      <c r="K894" s="230"/>
      <c r="M894" s="208">
        <f t="shared" si="80"/>
        <v>250</v>
      </c>
      <c r="N894" s="301">
        <v>250</v>
      </c>
      <c r="O894" s="301"/>
    </row>
    <row r="895" s="208" customFormat="1" spans="1:15">
      <c r="A895" s="319">
        <v>2140114</v>
      </c>
      <c r="B895" s="288" t="s">
        <v>822</v>
      </c>
      <c r="C895" s="241">
        <v>4</v>
      </c>
      <c r="D895" s="286">
        <v>0</v>
      </c>
      <c r="E895" s="241"/>
      <c r="F895" s="228"/>
      <c r="G895" s="229"/>
      <c r="H895" s="230"/>
      <c r="I895" s="286">
        <f t="shared" si="84"/>
        <v>0</v>
      </c>
      <c r="J895" s="241"/>
      <c r="K895" s="230"/>
      <c r="M895" s="208">
        <f t="shared" si="80"/>
        <v>0</v>
      </c>
      <c r="N895" s="301"/>
      <c r="O895" s="301"/>
    </row>
    <row r="896" s="208" customFormat="1" spans="1:15">
      <c r="A896" s="319">
        <v>2140122</v>
      </c>
      <c r="B896" s="288" t="s">
        <v>823</v>
      </c>
      <c r="C896" s="241"/>
      <c r="D896" s="286">
        <v>0</v>
      </c>
      <c r="E896" s="241"/>
      <c r="F896" s="228"/>
      <c r="G896" s="229"/>
      <c r="H896" s="230"/>
      <c r="I896" s="286">
        <f t="shared" si="84"/>
        <v>0</v>
      </c>
      <c r="J896" s="241"/>
      <c r="K896" s="230"/>
      <c r="M896" s="208">
        <f t="shared" si="80"/>
        <v>0</v>
      </c>
      <c r="N896" s="301"/>
      <c r="O896" s="301"/>
    </row>
    <row r="897" s="208" customFormat="1" spans="1:15">
      <c r="A897" s="319">
        <v>2140123</v>
      </c>
      <c r="B897" s="288" t="s">
        <v>824</v>
      </c>
      <c r="C897" s="241"/>
      <c r="D897" s="286">
        <v>0</v>
      </c>
      <c r="E897" s="241"/>
      <c r="F897" s="228"/>
      <c r="G897" s="229"/>
      <c r="H897" s="230"/>
      <c r="I897" s="286">
        <f t="shared" si="84"/>
        <v>0</v>
      </c>
      <c r="J897" s="241"/>
      <c r="K897" s="230"/>
      <c r="M897" s="208">
        <f t="shared" si="80"/>
        <v>0</v>
      </c>
      <c r="N897" s="301"/>
      <c r="O897" s="301"/>
    </row>
    <row r="898" s="208" customFormat="1" spans="1:15">
      <c r="A898" s="319">
        <v>2140127</v>
      </c>
      <c r="B898" s="288" t="s">
        <v>825</v>
      </c>
      <c r="C898" s="241"/>
      <c r="D898" s="286">
        <v>0</v>
      </c>
      <c r="E898" s="241"/>
      <c r="F898" s="228"/>
      <c r="G898" s="229"/>
      <c r="H898" s="230"/>
      <c r="I898" s="286">
        <f t="shared" si="84"/>
        <v>0</v>
      </c>
      <c r="J898" s="241"/>
      <c r="K898" s="230"/>
      <c r="M898" s="208">
        <f t="shared" si="80"/>
        <v>0</v>
      </c>
      <c r="N898" s="301"/>
      <c r="O898" s="301"/>
    </row>
    <row r="899" spans="1:15">
      <c r="A899" s="319">
        <v>2140128</v>
      </c>
      <c r="B899" s="169" t="s">
        <v>826</v>
      </c>
      <c r="C899" s="241"/>
      <c r="D899" s="286">
        <v>0</v>
      </c>
      <c r="E899" s="241"/>
      <c r="F899" s="228"/>
      <c r="G899" s="229"/>
      <c r="H899" s="230"/>
      <c r="I899" s="286">
        <f t="shared" si="84"/>
        <v>0</v>
      </c>
      <c r="J899" s="241"/>
      <c r="K899" s="230"/>
      <c r="M899">
        <f t="shared" si="80"/>
        <v>0</v>
      </c>
      <c r="N899" s="301"/>
      <c r="O899" s="301"/>
    </row>
    <row r="900" spans="1:15">
      <c r="A900" s="319">
        <v>2140129</v>
      </c>
      <c r="B900" s="169" t="s">
        <v>827</v>
      </c>
      <c r="C900" s="241"/>
      <c r="D900" s="286">
        <v>0</v>
      </c>
      <c r="E900" s="241"/>
      <c r="F900" s="228"/>
      <c r="G900" s="229"/>
      <c r="H900" s="230"/>
      <c r="I900" s="286">
        <f t="shared" si="84"/>
        <v>0</v>
      </c>
      <c r="J900" s="241"/>
      <c r="K900" s="230"/>
      <c r="M900">
        <f t="shared" si="80"/>
        <v>0</v>
      </c>
      <c r="N900" s="301"/>
      <c r="O900" s="301"/>
    </row>
    <row r="901" spans="1:15">
      <c r="A901" s="319">
        <v>2140130</v>
      </c>
      <c r="B901" s="169" t="s">
        <v>828</v>
      </c>
      <c r="C901" s="241"/>
      <c r="D901" s="286">
        <v>0</v>
      </c>
      <c r="E901" s="241"/>
      <c r="F901" s="228"/>
      <c r="G901" s="229"/>
      <c r="H901" s="230"/>
      <c r="I901" s="286">
        <f t="shared" si="84"/>
        <v>0</v>
      </c>
      <c r="J901" s="241"/>
      <c r="K901" s="230"/>
      <c r="M901">
        <f t="shared" si="80"/>
        <v>0</v>
      </c>
      <c r="N901" s="301"/>
      <c r="O901" s="301"/>
    </row>
    <row r="902" spans="1:15">
      <c r="A902" s="319">
        <v>2140131</v>
      </c>
      <c r="B902" s="169" t="s">
        <v>829</v>
      </c>
      <c r="C902" s="241"/>
      <c r="D902" s="286">
        <v>0</v>
      </c>
      <c r="E902" s="241"/>
      <c r="F902" s="228"/>
      <c r="G902" s="229"/>
      <c r="H902" s="230"/>
      <c r="I902" s="286">
        <f t="shared" si="84"/>
        <v>0</v>
      </c>
      <c r="J902" s="241"/>
      <c r="K902" s="230"/>
      <c r="M902">
        <f t="shared" ref="M902:M965" si="85">N902+O902</f>
        <v>0</v>
      </c>
      <c r="N902" s="301"/>
      <c r="O902" s="301"/>
    </row>
    <row r="903" spans="1:15">
      <c r="A903" s="319">
        <v>2140133</v>
      </c>
      <c r="B903" s="169" t="s">
        <v>830</v>
      </c>
      <c r="C903" s="241"/>
      <c r="D903" s="286">
        <v>0</v>
      </c>
      <c r="E903" s="241"/>
      <c r="F903" s="228"/>
      <c r="G903" s="229"/>
      <c r="H903" s="230"/>
      <c r="I903" s="286">
        <f t="shared" si="84"/>
        <v>0</v>
      </c>
      <c r="J903" s="241"/>
      <c r="K903" s="230"/>
      <c r="M903">
        <f t="shared" si="85"/>
        <v>0</v>
      </c>
      <c r="N903" s="301"/>
      <c r="O903" s="301"/>
    </row>
    <row r="904" spans="1:15">
      <c r="A904" s="319">
        <v>2140136</v>
      </c>
      <c r="B904" s="169" t="s">
        <v>831</v>
      </c>
      <c r="C904" s="241"/>
      <c r="D904" s="286">
        <v>0</v>
      </c>
      <c r="E904" s="241"/>
      <c r="F904" s="228"/>
      <c r="G904" s="229"/>
      <c r="H904" s="230"/>
      <c r="I904" s="286">
        <f t="shared" si="84"/>
        <v>0</v>
      </c>
      <c r="J904" s="241"/>
      <c r="K904" s="230"/>
      <c r="M904">
        <f t="shared" si="85"/>
        <v>0</v>
      </c>
      <c r="N904" s="301"/>
      <c r="O904" s="301"/>
    </row>
    <row r="905" spans="1:15">
      <c r="A905" s="319">
        <v>2140138</v>
      </c>
      <c r="B905" s="169" t="s">
        <v>832</v>
      </c>
      <c r="C905" s="241"/>
      <c r="D905" s="286">
        <v>0</v>
      </c>
      <c r="E905" s="241"/>
      <c r="F905" s="228"/>
      <c r="G905" s="229"/>
      <c r="H905" s="230"/>
      <c r="I905" s="286">
        <f t="shared" si="84"/>
        <v>0</v>
      </c>
      <c r="J905" s="241"/>
      <c r="K905" s="230"/>
      <c r="M905">
        <f t="shared" si="85"/>
        <v>0</v>
      </c>
      <c r="N905" s="301"/>
      <c r="O905" s="301"/>
    </row>
    <row r="906" spans="1:15">
      <c r="A906" s="319">
        <v>2140199</v>
      </c>
      <c r="B906" s="169" t="s">
        <v>833</v>
      </c>
      <c r="C906" s="241">
        <v>5352</v>
      </c>
      <c r="D906" s="286">
        <v>84</v>
      </c>
      <c r="E906" s="241">
        <v>40</v>
      </c>
      <c r="F906" s="228"/>
      <c r="G906" s="229"/>
      <c r="H906" s="230"/>
      <c r="I906" s="286">
        <f t="shared" si="84"/>
        <v>11</v>
      </c>
      <c r="J906" s="241"/>
      <c r="K906" s="230"/>
      <c r="M906">
        <f t="shared" si="85"/>
        <v>11</v>
      </c>
      <c r="N906" s="301">
        <v>11</v>
      </c>
      <c r="O906" s="301"/>
    </row>
    <row r="907" spans="1:15">
      <c r="A907" s="318">
        <v>21402</v>
      </c>
      <c r="B907" s="307" t="s">
        <v>834</v>
      </c>
      <c r="C907" s="321"/>
      <c r="D907" s="313"/>
      <c r="E907" s="321"/>
      <c r="F907" s="282"/>
      <c r="G907" s="280"/>
      <c r="H907" s="283"/>
      <c r="I907" s="313"/>
      <c r="J907" s="304">
        <f>I907-D907</f>
        <v>0</v>
      </c>
      <c r="K907" s="283"/>
      <c r="M907">
        <f t="shared" si="85"/>
        <v>0</v>
      </c>
      <c r="N907" s="301"/>
      <c r="O907" s="301"/>
    </row>
    <row r="908" spans="1:15">
      <c r="A908" s="322">
        <v>2140201</v>
      </c>
      <c r="B908" s="169" t="s">
        <v>706</v>
      </c>
      <c r="C908" s="241"/>
      <c r="D908" s="286">
        <v>0</v>
      </c>
      <c r="E908" s="241"/>
      <c r="F908" s="228"/>
      <c r="G908" s="229"/>
      <c r="H908" s="230"/>
      <c r="I908" s="286">
        <f t="shared" ref="I908:I916" si="86">M908+P908+Q908</f>
        <v>0</v>
      </c>
      <c r="J908" s="241">
        <v>0</v>
      </c>
      <c r="K908" s="230">
        <v>0</v>
      </c>
      <c r="M908">
        <f t="shared" si="85"/>
        <v>0</v>
      </c>
      <c r="N908" s="301"/>
      <c r="O908" s="301"/>
    </row>
    <row r="909" spans="1:15">
      <c r="A909" s="322">
        <v>2140202</v>
      </c>
      <c r="B909" s="169" t="s">
        <v>707</v>
      </c>
      <c r="C909" s="241"/>
      <c r="D909" s="286">
        <v>0</v>
      </c>
      <c r="E909" s="241"/>
      <c r="F909" s="228"/>
      <c r="G909" s="229"/>
      <c r="H909" s="230"/>
      <c r="I909" s="286">
        <f t="shared" si="86"/>
        <v>0</v>
      </c>
      <c r="J909" s="241">
        <v>0</v>
      </c>
      <c r="K909" s="230">
        <v>0</v>
      </c>
      <c r="M909">
        <f t="shared" si="85"/>
        <v>0</v>
      </c>
      <c r="N909" s="301"/>
      <c r="O909" s="301"/>
    </row>
    <row r="910" spans="1:15">
      <c r="A910" s="322">
        <v>2140203</v>
      </c>
      <c r="B910" s="169" t="s">
        <v>708</v>
      </c>
      <c r="C910" s="241"/>
      <c r="D910" s="286">
        <v>0</v>
      </c>
      <c r="E910" s="241"/>
      <c r="F910" s="228"/>
      <c r="G910" s="229"/>
      <c r="H910" s="230"/>
      <c r="I910" s="286">
        <f t="shared" si="86"/>
        <v>0</v>
      </c>
      <c r="J910" s="241">
        <v>0</v>
      </c>
      <c r="K910" s="230">
        <v>0</v>
      </c>
      <c r="M910">
        <f t="shared" si="85"/>
        <v>0</v>
      </c>
      <c r="N910" s="301"/>
      <c r="O910" s="301"/>
    </row>
    <row r="911" spans="1:15">
      <c r="A911" s="322">
        <v>2140204</v>
      </c>
      <c r="B911" s="169" t="s">
        <v>835</v>
      </c>
      <c r="C911" s="289"/>
      <c r="D911" s="286">
        <v>0</v>
      </c>
      <c r="E911" s="289"/>
      <c r="F911" s="228"/>
      <c r="G911" s="229"/>
      <c r="H911" s="230"/>
      <c r="I911" s="286">
        <f t="shared" si="86"/>
        <v>0</v>
      </c>
      <c r="J911" s="241">
        <v>0</v>
      </c>
      <c r="K911" s="230">
        <v>0</v>
      </c>
      <c r="M911">
        <f t="shared" si="85"/>
        <v>0</v>
      </c>
      <c r="N911" s="301"/>
      <c r="O911" s="301"/>
    </row>
    <row r="912" spans="1:15">
      <c r="A912" s="322">
        <v>2140205</v>
      </c>
      <c r="B912" s="169" t="s">
        <v>836</v>
      </c>
      <c r="C912" s="241"/>
      <c r="D912" s="286">
        <v>0</v>
      </c>
      <c r="E912" s="241"/>
      <c r="F912" s="228"/>
      <c r="G912" s="229"/>
      <c r="H912" s="230"/>
      <c r="I912" s="286">
        <f t="shared" si="86"/>
        <v>0</v>
      </c>
      <c r="J912" s="241">
        <v>0</v>
      </c>
      <c r="K912" s="230">
        <v>0</v>
      </c>
      <c r="M912">
        <f t="shared" si="85"/>
        <v>0</v>
      </c>
      <c r="N912" s="301"/>
      <c r="O912" s="301"/>
    </row>
    <row r="913" spans="1:15">
      <c r="A913" s="322">
        <v>2140206</v>
      </c>
      <c r="B913" s="169" t="s">
        <v>837</v>
      </c>
      <c r="C913" s="241"/>
      <c r="D913" s="286">
        <v>0</v>
      </c>
      <c r="E913" s="241"/>
      <c r="F913" s="228"/>
      <c r="G913" s="229"/>
      <c r="H913" s="230"/>
      <c r="I913" s="286">
        <f t="shared" si="86"/>
        <v>0</v>
      </c>
      <c r="J913" s="241">
        <v>0</v>
      </c>
      <c r="K913" s="230">
        <v>0</v>
      </c>
      <c r="M913">
        <f t="shared" si="85"/>
        <v>0</v>
      </c>
      <c r="N913" s="301"/>
      <c r="O913" s="301"/>
    </row>
    <row r="914" spans="1:15">
      <c r="A914" s="322">
        <v>2140207</v>
      </c>
      <c r="B914" s="169" t="s">
        <v>838</v>
      </c>
      <c r="C914" s="241"/>
      <c r="D914" s="286">
        <v>0</v>
      </c>
      <c r="E914" s="241"/>
      <c r="F914" s="228"/>
      <c r="G914" s="229"/>
      <c r="H914" s="230"/>
      <c r="I914" s="286">
        <f t="shared" si="86"/>
        <v>0</v>
      </c>
      <c r="J914" s="241">
        <v>0</v>
      </c>
      <c r="K914" s="230">
        <v>0</v>
      </c>
      <c r="M914">
        <f t="shared" si="85"/>
        <v>0</v>
      </c>
      <c r="N914" s="301"/>
      <c r="O914" s="301"/>
    </row>
    <row r="915" spans="1:15">
      <c r="A915" s="322">
        <v>2140208</v>
      </c>
      <c r="B915" s="169" t="s">
        <v>839</v>
      </c>
      <c r="C915" s="241"/>
      <c r="D915" s="286">
        <v>0</v>
      </c>
      <c r="E915" s="241"/>
      <c r="F915" s="228"/>
      <c r="G915" s="229"/>
      <c r="H915" s="230"/>
      <c r="I915" s="286">
        <f t="shared" si="86"/>
        <v>0</v>
      </c>
      <c r="J915" s="241">
        <v>0</v>
      </c>
      <c r="K915" s="230">
        <v>0</v>
      </c>
      <c r="M915">
        <f t="shared" si="85"/>
        <v>0</v>
      </c>
      <c r="N915" s="301"/>
      <c r="O915" s="301"/>
    </row>
    <row r="916" spans="1:15">
      <c r="A916" s="322">
        <v>2140299</v>
      </c>
      <c r="B916" s="169" t="s">
        <v>840</v>
      </c>
      <c r="C916" s="289"/>
      <c r="D916" s="286">
        <v>0</v>
      </c>
      <c r="E916" s="289"/>
      <c r="F916" s="228"/>
      <c r="G916" s="229"/>
      <c r="H916" s="230"/>
      <c r="I916" s="286">
        <f t="shared" si="86"/>
        <v>0</v>
      </c>
      <c r="J916" s="241">
        <v>0</v>
      </c>
      <c r="K916" s="230">
        <v>0</v>
      </c>
      <c r="M916">
        <f t="shared" si="85"/>
        <v>0</v>
      </c>
      <c r="N916" s="301"/>
      <c r="O916" s="301"/>
    </row>
    <row r="917" spans="1:15">
      <c r="A917" s="318">
        <v>21403</v>
      </c>
      <c r="B917" s="307" t="s">
        <v>841</v>
      </c>
      <c r="C917" s="317"/>
      <c r="D917" s="313"/>
      <c r="E917" s="317"/>
      <c r="F917" s="282"/>
      <c r="G917" s="280"/>
      <c r="H917" s="283"/>
      <c r="I917" s="313"/>
      <c r="J917" s="304">
        <f>I917-D917</f>
        <v>0</v>
      </c>
      <c r="K917" s="283"/>
      <c r="M917">
        <f t="shared" si="85"/>
        <v>0</v>
      </c>
      <c r="N917" s="301"/>
      <c r="O917" s="301"/>
    </row>
    <row r="918" spans="1:15">
      <c r="A918" s="322">
        <v>2140301</v>
      </c>
      <c r="B918" s="169" t="s">
        <v>706</v>
      </c>
      <c r="C918" s="241"/>
      <c r="D918" s="286">
        <v>0</v>
      </c>
      <c r="E918" s="241"/>
      <c r="F918" s="228"/>
      <c r="G918" s="241"/>
      <c r="H918" s="230"/>
      <c r="I918" s="286">
        <f t="shared" ref="I918:I926" si="87">M918+P918+Q918</f>
        <v>0</v>
      </c>
      <c r="J918" s="241">
        <v>0</v>
      </c>
      <c r="K918" s="230">
        <v>0</v>
      </c>
      <c r="M918">
        <f t="shared" si="85"/>
        <v>0</v>
      </c>
      <c r="N918" s="301"/>
      <c r="O918" s="301"/>
    </row>
    <row r="919" spans="1:15">
      <c r="A919" s="322">
        <v>2140302</v>
      </c>
      <c r="B919" s="169" t="s">
        <v>707</v>
      </c>
      <c r="C919" s="241"/>
      <c r="D919" s="286">
        <v>0</v>
      </c>
      <c r="E919" s="241"/>
      <c r="F919" s="228"/>
      <c r="G919" s="241"/>
      <c r="H919" s="230"/>
      <c r="I919" s="286">
        <f t="shared" si="87"/>
        <v>0</v>
      </c>
      <c r="J919" s="241">
        <v>0</v>
      </c>
      <c r="K919" s="230">
        <v>0</v>
      </c>
      <c r="M919">
        <f t="shared" si="85"/>
        <v>0</v>
      </c>
      <c r="N919" s="301"/>
      <c r="O919" s="301"/>
    </row>
    <row r="920" spans="1:15">
      <c r="A920" s="322">
        <v>2140303</v>
      </c>
      <c r="B920" s="169" t="s">
        <v>708</v>
      </c>
      <c r="C920" s="241"/>
      <c r="D920" s="286">
        <v>0</v>
      </c>
      <c r="E920" s="241"/>
      <c r="F920" s="228"/>
      <c r="G920" s="241"/>
      <c r="H920" s="230"/>
      <c r="I920" s="286">
        <f t="shared" si="87"/>
        <v>0</v>
      </c>
      <c r="J920" s="241">
        <v>0</v>
      </c>
      <c r="K920" s="230">
        <v>0</v>
      </c>
      <c r="M920">
        <f t="shared" si="85"/>
        <v>0</v>
      </c>
      <c r="N920" s="301"/>
      <c r="O920" s="301"/>
    </row>
    <row r="921" spans="1:15">
      <c r="A921" s="322">
        <v>2140304</v>
      </c>
      <c r="B921" s="169" t="s">
        <v>842</v>
      </c>
      <c r="C921" s="241"/>
      <c r="D921" s="286">
        <v>0</v>
      </c>
      <c r="E921" s="241"/>
      <c r="F921" s="228"/>
      <c r="G921" s="241"/>
      <c r="H921" s="230"/>
      <c r="I921" s="286">
        <f t="shared" si="87"/>
        <v>0</v>
      </c>
      <c r="J921" s="241">
        <v>0</v>
      </c>
      <c r="K921" s="230">
        <v>0</v>
      </c>
      <c r="M921">
        <f t="shared" si="85"/>
        <v>0</v>
      </c>
      <c r="N921" s="301"/>
      <c r="O921" s="301"/>
    </row>
    <row r="922" spans="1:15">
      <c r="A922" s="322">
        <v>2140305</v>
      </c>
      <c r="B922" s="169" t="s">
        <v>843</v>
      </c>
      <c r="C922" s="241"/>
      <c r="D922" s="286">
        <v>0</v>
      </c>
      <c r="E922" s="241"/>
      <c r="F922" s="228"/>
      <c r="G922" s="241"/>
      <c r="H922" s="230"/>
      <c r="I922" s="286">
        <f t="shared" si="87"/>
        <v>0</v>
      </c>
      <c r="J922" s="241">
        <v>0</v>
      </c>
      <c r="K922" s="230">
        <v>0</v>
      </c>
      <c r="M922">
        <f t="shared" si="85"/>
        <v>0</v>
      </c>
      <c r="N922" s="301"/>
      <c r="O922" s="301"/>
    </row>
    <row r="923" spans="1:15">
      <c r="A923" s="322">
        <v>2140306</v>
      </c>
      <c r="B923" s="169" t="s">
        <v>844</v>
      </c>
      <c r="C923" s="241"/>
      <c r="D923" s="286">
        <v>0</v>
      </c>
      <c r="E923" s="241"/>
      <c r="F923" s="228"/>
      <c r="G923" s="241"/>
      <c r="H923" s="230"/>
      <c r="I923" s="286">
        <f t="shared" si="87"/>
        <v>0</v>
      </c>
      <c r="J923" s="241">
        <v>0</v>
      </c>
      <c r="K923" s="230">
        <v>0</v>
      </c>
      <c r="M923">
        <f t="shared" si="85"/>
        <v>0</v>
      </c>
      <c r="N923" s="301"/>
      <c r="O923" s="301"/>
    </row>
    <row r="924" spans="1:15">
      <c r="A924" s="322">
        <v>2140307</v>
      </c>
      <c r="B924" s="169" t="s">
        <v>845</v>
      </c>
      <c r="C924" s="241"/>
      <c r="D924" s="286">
        <v>0</v>
      </c>
      <c r="E924" s="241"/>
      <c r="F924" s="228"/>
      <c r="G924" s="241"/>
      <c r="H924" s="230"/>
      <c r="I924" s="286">
        <f t="shared" si="87"/>
        <v>0</v>
      </c>
      <c r="J924" s="241">
        <v>0</v>
      </c>
      <c r="K924" s="230">
        <v>0</v>
      </c>
      <c r="M924">
        <f t="shared" si="85"/>
        <v>0</v>
      </c>
      <c r="N924" s="301"/>
      <c r="O924" s="301"/>
    </row>
    <row r="925" spans="1:15">
      <c r="A925" s="322">
        <v>2140308</v>
      </c>
      <c r="B925" s="169" t="s">
        <v>846</v>
      </c>
      <c r="C925" s="241"/>
      <c r="D925" s="286">
        <v>0</v>
      </c>
      <c r="E925" s="241"/>
      <c r="F925" s="228"/>
      <c r="G925" s="241"/>
      <c r="H925" s="230"/>
      <c r="I925" s="286">
        <f t="shared" si="87"/>
        <v>0</v>
      </c>
      <c r="J925" s="241">
        <v>0</v>
      </c>
      <c r="K925" s="230">
        <v>0</v>
      </c>
      <c r="M925">
        <f t="shared" si="85"/>
        <v>0</v>
      </c>
      <c r="N925" s="301"/>
      <c r="O925" s="301"/>
    </row>
    <row r="926" spans="1:15">
      <c r="A926" s="322">
        <v>2140399</v>
      </c>
      <c r="B926" s="169" t="s">
        <v>847</v>
      </c>
      <c r="C926" s="241"/>
      <c r="D926" s="286">
        <v>0</v>
      </c>
      <c r="E926" s="241"/>
      <c r="F926" s="228"/>
      <c r="G926" s="229"/>
      <c r="H926" s="230"/>
      <c r="I926" s="286">
        <f t="shared" si="87"/>
        <v>0</v>
      </c>
      <c r="J926" s="241">
        <f>I926-D926</f>
        <v>0</v>
      </c>
      <c r="K926" s="230"/>
      <c r="M926">
        <f t="shared" si="85"/>
        <v>0</v>
      </c>
      <c r="N926" s="301"/>
      <c r="O926" s="301"/>
    </row>
    <row r="927" spans="1:15">
      <c r="A927" s="318">
        <v>21405</v>
      </c>
      <c r="B927" s="307" t="s">
        <v>848</v>
      </c>
      <c r="C927" s="317"/>
      <c r="D927" s="313"/>
      <c r="E927" s="317"/>
      <c r="F927" s="282"/>
      <c r="G927" s="280">
        <f>E927-C927</f>
        <v>0</v>
      </c>
      <c r="H927" s="283"/>
      <c r="I927" s="313"/>
      <c r="J927" s="304">
        <f>I927-D927</f>
        <v>0</v>
      </c>
      <c r="K927" s="283"/>
      <c r="M927">
        <f t="shared" si="85"/>
        <v>0</v>
      </c>
      <c r="N927" s="301"/>
      <c r="O927" s="301"/>
    </row>
    <row r="928" spans="1:15">
      <c r="A928" s="322">
        <v>2140501</v>
      </c>
      <c r="B928" s="169" t="s">
        <v>706</v>
      </c>
      <c r="C928" s="241"/>
      <c r="D928" s="286">
        <v>0</v>
      </c>
      <c r="E928" s="241"/>
      <c r="F928" s="228"/>
      <c r="G928" s="229"/>
      <c r="H928" s="230"/>
      <c r="I928" s="286">
        <f t="shared" ref="I928:I933" si="88">M928+P928+Q928</f>
        <v>0</v>
      </c>
      <c r="J928" s="241">
        <v>0</v>
      </c>
      <c r="K928" s="230"/>
      <c r="M928">
        <f t="shared" si="85"/>
        <v>0</v>
      </c>
      <c r="N928" s="301"/>
      <c r="O928" s="301"/>
    </row>
    <row r="929" spans="1:15">
      <c r="A929" s="322">
        <v>2140502</v>
      </c>
      <c r="B929" s="169" t="s">
        <v>707</v>
      </c>
      <c r="C929" s="241"/>
      <c r="D929" s="286">
        <v>0</v>
      </c>
      <c r="E929" s="241"/>
      <c r="F929" s="228"/>
      <c r="G929" s="229"/>
      <c r="H929" s="230"/>
      <c r="I929" s="286">
        <f t="shared" si="88"/>
        <v>0</v>
      </c>
      <c r="J929" s="241">
        <v>0</v>
      </c>
      <c r="K929" s="230"/>
      <c r="M929">
        <f t="shared" si="85"/>
        <v>0</v>
      </c>
      <c r="N929" s="301"/>
      <c r="O929" s="301"/>
    </row>
    <row r="930" spans="1:15">
      <c r="A930" s="322">
        <v>2140503</v>
      </c>
      <c r="B930" s="169" t="s">
        <v>708</v>
      </c>
      <c r="C930" s="241"/>
      <c r="D930" s="286">
        <v>0</v>
      </c>
      <c r="E930" s="241"/>
      <c r="F930" s="228"/>
      <c r="G930" s="229"/>
      <c r="H930" s="230"/>
      <c r="I930" s="286">
        <f t="shared" si="88"/>
        <v>0</v>
      </c>
      <c r="J930" s="241">
        <v>0</v>
      </c>
      <c r="K930" s="230"/>
      <c r="M930">
        <f t="shared" si="85"/>
        <v>0</v>
      </c>
      <c r="N930" s="301"/>
      <c r="O930" s="301"/>
    </row>
    <row r="931" spans="1:15">
      <c r="A931" s="322">
        <v>2140504</v>
      </c>
      <c r="B931" s="169" t="s">
        <v>839</v>
      </c>
      <c r="C931" s="241"/>
      <c r="D931" s="286">
        <v>0</v>
      </c>
      <c r="E931" s="241"/>
      <c r="F931" s="228"/>
      <c r="G931" s="229"/>
      <c r="H931" s="230"/>
      <c r="I931" s="286">
        <f t="shared" si="88"/>
        <v>0</v>
      </c>
      <c r="J931" s="241">
        <v>0</v>
      </c>
      <c r="K931" s="230"/>
      <c r="M931">
        <f t="shared" si="85"/>
        <v>0</v>
      </c>
      <c r="N931" s="301"/>
      <c r="O931" s="301"/>
    </row>
    <row r="932" spans="1:15">
      <c r="A932" s="322">
        <v>2140505</v>
      </c>
      <c r="B932" s="169" t="s">
        <v>849</v>
      </c>
      <c r="C932" s="241"/>
      <c r="D932" s="286">
        <v>0</v>
      </c>
      <c r="E932" s="241"/>
      <c r="F932" s="228"/>
      <c r="G932" s="229"/>
      <c r="H932" s="230"/>
      <c r="I932" s="286">
        <f t="shared" si="88"/>
        <v>0</v>
      </c>
      <c r="J932" s="241">
        <v>0</v>
      </c>
      <c r="K932" s="230"/>
      <c r="M932">
        <f t="shared" si="85"/>
        <v>0</v>
      </c>
      <c r="N932" s="301"/>
      <c r="O932" s="301"/>
    </row>
    <row r="933" spans="1:15">
      <c r="A933" s="322">
        <v>2140599</v>
      </c>
      <c r="B933" s="169" t="s">
        <v>850</v>
      </c>
      <c r="C933" s="241"/>
      <c r="D933" s="286">
        <v>0</v>
      </c>
      <c r="E933" s="241"/>
      <c r="F933" s="228"/>
      <c r="G933" s="229"/>
      <c r="H933" s="230"/>
      <c r="I933" s="286">
        <f t="shared" si="88"/>
        <v>0</v>
      </c>
      <c r="J933" s="241">
        <v>0</v>
      </c>
      <c r="K933" s="230"/>
      <c r="M933">
        <f t="shared" si="85"/>
        <v>0</v>
      </c>
      <c r="N933" s="301"/>
      <c r="O933" s="301"/>
    </row>
    <row r="934" spans="1:15">
      <c r="A934" s="318">
        <v>21499</v>
      </c>
      <c r="B934" s="307" t="s">
        <v>851</v>
      </c>
      <c r="C934" s="317">
        <f>SUM(C935:C936)</f>
        <v>0</v>
      </c>
      <c r="D934" s="313"/>
      <c r="E934" s="317">
        <f>SUM(E935:E936)</f>
        <v>89</v>
      </c>
      <c r="F934" s="282"/>
      <c r="G934" s="280"/>
      <c r="H934" s="283"/>
      <c r="I934" s="313">
        <f>SUM(I935:I936)</f>
        <v>440</v>
      </c>
      <c r="J934" s="304">
        <f>I934-D934</f>
        <v>440</v>
      </c>
      <c r="K934" s="283"/>
      <c r="M934">
        <f t="shared" si="85"/>
        <v>0</v>
      </c>
      <c r="N934" s="301"/>
      <c r="O934" s="301"/>
    </row>
    <row r="935" spans="1:17">
      <c r="A935" s="322">
        <v>2149901</v>
      </c>
      <c r="B935" s="169" t="s">
        <v>852</v>
      </c>
      <c r="C935" s="241"/>
      <c r="D935" s="292">
        <v>0</v>
      </c>
      <c r="E935" s="241"/>
      <c r="F935" s="228"/>
      <c r="G935" s="241"/>
      <c r="H935" s="230"/>
      <c r="I935" s="286">
        <f>M935+P935+Q935</f>
        <v>12</v>
      </c>
      <c r="J935" s="241"/>
      <c r="K935" s="230">
        <v>0</v>
      </c>
      <c r="M935">
        <f t="shared" si="85"/>
        <v>0</v>
      </c>
      <c r="N935" s="301"/>
      <c r="O935" s="301"/>
      <c r="Q935">
        <v>12</v>
      </c>
    </row>
    <row r="936" spans="1:17">
      <c r="A936" s="322">
        <v>2149999</v>
      </c>
      <c r="B936" s="169" t="s">
        <v>853</v>
      </c>
      <c r="C936" s="241"/>
      <c r="D936" s="292">
        <v>0</v>
      </c>
      <c r="E936" s="241">
        <v>89</v>
      </c>
      <c r="F936" s="228"/>
      <c r="G936" s="241"/>
      <c r="H936" s="230"/>
      <c r="I936" s="286">
        <f>M936+P936+Q936</f>
        <v>428</v>
      </c>
      <c r="J936" s="241"/>
      <c r="K936" s="230">
        <v>0</v>
      </c>
      <c r="M936">
        <f t="shared" si="85"/>
        <v>0</v>
      </c>
      <c r="N936" s="301"/>
      <c r="O936" s="301"/>
      <c r="Q936">
        <v>428</v>
      </c>
    </row>
    <row r="937" s="208" customFormat="1" spans="1:15">
      <c r="A937" s="273">
        <v>215</v>
      </c>
      <c r="B937" s="274" t="s">
        <v>854</v>
      </c>
      <c r="C937" s="275">
        <f>C938+C948+C964+C969+C980+C986+C993</f>
        <v>6539</v>
      </c>
      <c r="D937" s="302">
        <v>5616</v>
      </c>
      <c r="E937" s="275">
        <f>E938+E948+E964+E969+E980+E986+E993</f>
        <v>2696</v>
      </c>
      <c r="F937" s="276">
        <f>E937/D937*100</f>
        <v>48.005698005698</v>
      </c>
      <c r="G937" s="275">
        <f>E937-C937</f>
        <v>-3843</v>
      </c>
      <c r="H937" s="277">
        <f>(E937/C937-1)*100</f>
        <v>-58.7704541978896</v>
      </c>
      <c r="I937" s="302">
        <f>I938+I948+I964+I969+I980+I986+I993</f>
        <v>3280</v>
      </c>
      <c r="J937" s="303">
        <f>I937-D937</f>
        <v>-2336</v>
      </c>
      <c r="K937" s="277">
        <f>(I937/D937-1)*100</f>
        <v>-41.5954415954416</v>
      </c>
      <c r="M937" s="208">
        <f t="shared" si="85"/>
        <v>0</v>
      </c>
      <c r="N937" s="301"/>
      <c r="O937" s="301"/>
    </row>
    <row r="938" spans="1:15">
      <c r="A938" s="318">
        <v>21501</v>
      </c>
      <c r="B938" s="307" t="s">
        <v>855</v>
      </c>
      <c r="C938" s="317">
        <f>SUM(C939:C947)</f>
        <v>0</v>
      </c>
      <c r="D938" s="313"/>
      <c r="E938" s="317">
        <f>SUM(E939:E947)</f>
        <v>0</v>
      </c>
      <c r="F938" s="282"/>
      <c r="G938" s="280"/>
      <c r="H938" s="283"/>
      <c r="I938" s="313"/>
      <c r="J938" s="304">
        <f>I938-D938</f>
        <v>0</v>
      </c>
      <c r="K938" s="283"/>
      <c r="M938">
        <f t="shared" si="85"/>
        <v>0</v>
      </c>
      <c r="N938" s="301"/>
      <c r="O938" s="301"/>
    </row>
    <row r="939" spans="1:15">
      <c r="A939" s="322">
        <v>2150101</v>
      </c>
      <c r="B939" s="169" t="s">
        <v>706</v>
      </c>
      <c r="C939" s="241"/>
      <c r="D939" s="286">
        <v>0</v>
      </c>
      <c r="E939" s="241"/>
      <c r="F939" s="228"/>
      <c r="G939" s="241"/>
      <c r="H939" s="230"/>
      <c r="I939" s="286">
        <f t="shared" ref="I939:I947" si="89">M939+P939+Q939</f>
        <v>0</v>
      </c>
      <c r="J939" s="241">
        <v>0</v>
      </c>
      <c r="K939" s="230">
        <v>0</v>
      </c>
      <c r="M939">
        <f t="shared" si="85"/>
        <v>0</v>
      </c>
      <c r="N939" s="301"/>
      <c r="O939" s="301"/>
    </row>
    <row r="940" spans="1:15">
      <c r="A940" s="322">
        <v>2150102</v>
      </c>
      <c r="B940" s="169" t="s">
        <v>707</v>
      </c>
      <c r="C940" s="241"/>
      <c r="D940" s="286">
        <v>0</v>
      </c>
      <c r="E940" s="241"/>
      <c r="F940" s="228"/>
      <c r="G940" s="241"/>
      <c r="H940" s="230"/>
      <c r="I940" s="286">
        <f t="shared" si="89"/>
        <v>0</v>
      </c>
      <c r="J940" s="241">
        <v>0</v>
      </c>
      <c r="K940" s="230">
        <v>0</v>
      </c>
      <c r="M940">
        <f t="shared" si="85"/>
        <v>0</v>
      </c>
      <c r="N940" s="301"/>
      <c r="O940" s="301"/>
    </row>
    <row r="941" spans="1:15">
      <c r="A941" s="322">
        <v>2150103</v>
      </c>
      <c r="B941" s="169" t="s">
        <v>708</v>
      </c>
      <c r="C941" s="241"/>
      <c r="D941" s="286">
        <v>0</v>
      </c>
      <c r="E941" s="241"/>
      <c r="F941" s="228"/>
      <c r="G941" s="241"/>
      <c r="H941" s="230"/>
      <c r="I941" s="286">
        <f t="shared" si="89"/>
        <v>0</v>
      </c>
      <c r="J941" s="241">
        <v>0</v>
      </c>
      <c r="K941" s="230">
        <v>0</v>
      </c>
      <c r="M941">
        <f t="shared" si="85"/>
        <v>0</v>
      </c>
      <c r="N941" s="301"/>
      <c r="O941" s="301"/>
    </row>
    <row r="942" spans="1:15">
      <c r="A942" s="322">
        <v>2150104</v>
      </c>
      <c r="B942" s="169" t="s">
        <v>856</v>
      </c>
      <c r="C942" s="241"/>
      <c r="D942" s="286">
        <v>0</v>
      </c>
      <c r="E942" s="241"/>
      <c r="F942" s="228"/>
      <c r="G942" s="241"/>
      <c r="H942" s="230"/>
      <c r="I942" s="286">
        <f t="shared" si="89"/>
        <v>0</v>
      </c>
      <c r="J942" s="241">
        <v>0</v>
      </c>
      <c r="K942" s="230">
        <v>0</v>
      </c>
      <c r="M942">
        <f t="shared" si="85"/>
        <v>0</v>
      </c>
      <c r="N942" s="301"/>
      <c r="O942" s="301"/>
    </row>
    <row r="943" spans="1:15">
      <c r="A943" s="322">
        <v>2150105</v>
      </c>
      <c r="B943" s="169" t="s">
        <v>857</v>
      </c>
      <c r="C943" s="241"/>
      <c r="D943" s="286">
        <v>0</v>
      </c>
      <c r="E943" s="241"/>
      <c r="F943" s="228"/>
      <c r="G943" s="241"/>
      <c r="H943" s="230"/>
      <c r="I943" s="286">
        <f t="shared" si="89"/>
        <v>0</v>
      </c>
      <c r="J943" s="241">
        <v>0</v>
      </c>
      <c r="K943" s="230">
        <v>0</v>
      </c>
      <c r="M943">
        <f t="shared" si="85"/>
        <v>0</v>
      </c>
      <c r="N943" s="301"/>
      <c r="O943" s="301"/>
    </row>
    <row r="944" spans="1:15">
      <c r="A944" s="322">
        <v>2150106</v>
      </c>
      <c r="B944" s="169" t="s">
        <v>858</v>
      </c>
      <c r="C944" s="241"/>
      <c r="D944" s="286">
        <v>0</v>
      </c>
      <c r="E944" s="241"/>
      <c r="F944" s="228"/>
      <c r="G944" s="241"/>
      <c r="H944" s="230"/>
      <c r="I944" s="286">
        <f t="shared" si="89"/>
        <v>0</v>
      </c>
      <c r="J944" s="241">
        <v>0</v>
      </c>
      <c r="K944" s="230">
        <v>0</v>
      </c>
      <c r="M944">
        <f t="shared" si="85"/>
        <v>0</v>
      </c>
      <c r="N944" s="301"/>
      <c r="O944" s="301"/>
    </row>
    <row r="945" spans="1:15">
      <c r="A945" s="322">
        <v>2150107</v>
      </c>
      <c r="B945" s="169" t="s">
        <v>859</v>
      </c>
      <c r="C945" s="241"/>
      <c r="D945" s="286">
        <v>0</v>
      </c>
      <c r="E945" s="241"/>
      <c r="F945" s="228"/>
      <c r="G945" s="241"/>
      <c r="H945" s="230"/>
      <c r="I945" s="286">
        <f t="shared" si="89"/>
        <v>0</v>
      </c>
      <c r="J945" s="241">
        <v>0</v>
      </c>
      <c r="K945" s="230">
        <v>0</v>
      </c>
      <c r="M945">
        <f t="shared" si="85"/>
        <v>0</v>
      </c>
      <c r="N945" s="301"/>
      <c r="O945" s="301"/>
    </row>
    <row r="946" spans="1:15">
      <c r="A946" s="322">
        <v>2150108</v>
      </c>
      <c r="B946" s="169" t="s">
        <v>860</v>
      </c>
      <c r="C946" s="241"/>
      <c r="D946" s="286">
        <v>0</v>
      </c>
      <c r="E946" s="241"/>
      <c r="F946" s="228"/>
      <c r="G946" s="241"/>
      <c r="H946" s="230"/>
      <c r="I946" s="286">
        <f t="shared" si="89"/>
        <v>0</v>
      </c>
      <c r="J946" s="241">
        <v>0</v>
      </c>
      <c r="K946" s="230">
        <v>0</v>
      </c>
      <c r="M946">
        <f t="shared" si="85"/>
        <v>0</v>
      </c>
      <c r="N946" s="301"/>
      <c r="O946" s="301"/>
    </row>
    <row r="947" spans="1:15">
      <c r="A947" s="322">
        <v>2150199</v>
      </c>
      <c r="B947" s="169" t="s">
        <v>861</v>
      </c>
      <c r="C947" s="241"/>
      <c r="D947" s="286">
        <v>0</v>
      </c>
      <c r="E947" s="241"/>
      <c r="F947" s="228"/>
      <c r="G947" s="241"/>
      <c r="H947" s="230"/>
      <c r="I947" s="286">
        <f t="shared" si="89"/>
        <v>0</v>
      </c>
      <c r="J947" s="241">
        <v>0</v>
      </c>
      <c r="K947" s="230">
        <v>0</v>
      </c>
      <c r="M947">
        <f t="shared" si="85"/>
        <v>0</v>
      </c>
      <c r="N947" s="301"/>
      <c r="O947" s="301"/>
    </row>
    <row r="948" spans="1:15">
      <c r="A948" s="318">
        <v>21502</v>
      </c>
      <c r="B948" s="307" t="s">
        <v>862</v>
      </c>
      <c r="C948" s="317">
        <f>SUM(C949:C963)</f>
        <v>878</v>
      </c>
      <c r="D948" s="313">
        <v>646</v>
      </c>
      <c r="E948" s="317">
        <f>SUM(E949:E963)</f>
        <v>151</v>
      </c>
      <c r="F948" s="282"/>
      <c r="G948" s="280">
        <f>E948-C948</f>
        <v>-727</v>
      </c>
      <c r="H948" s="283">
        <f>(E948/C948-1)*100</f>
        <v>-82.8018223234624</v>
      </c>
      <c r="I948" s="313">
        <f>SUM(I949:I963)</f>
        <v>0</v>
      </c>
      <c r="J948" s="304">
        <f>I948-D948</f>
        <v>-646</v>
      </c>
      <c r="K948" s="283"/>
      <c r="M948">
        <f t="shared" si="85"/>
        <v>0</v>
      </c>
      <c r="N948" s="301"/>
      <c r="O948" s="301"/>
    </row>
    <row r="949" s="208" customFormat="1" spans="1:15">
      <c r="A949" s="319">
        <v>2150201</v>
      </c>
      <c r="B949" s="288" t="s">
        <v>706</v>
      </c>
      <c r="C949" s="241"/>
      <c r="D949" s="316">
        <v>0</v>
      </c>
      <c r="E949" s="241"/>
      <c r="F949" s="228"/>
      <c r="G949" s="229"/>
      <c r="H949" s="230"/>
      <c r="I949" s="286">
        <f t="shared" ref="I949:I963" si="90">M949+P949+Q949</f>
        <v>0</v>
      </c>
      <c r="J949" s="241"/>
      <c r="K949" s="230"/>
      <c r="M949" s="208">
        <f t="shared" si="85"/>
        <v>0</v>
      </c>
      <c r="N949" s="301"/>
      <c r="O949" s="301"/>
    </row>
    <row r="950" spans="1:15">
      <c r="A950" s="319">
        <v>2150202</v>
      </c>
      <c r="B950" s="169" t="s">
        <v>707</v>
      </c>
      <c r="C950" s="241"/>
      <c r="D950" s="292">
        <v>0</v>
      </c>
      <c r="E950" s="241"/>
      <c r="F950" s="228"/>
      <c r="G950" s="229"/>
      <c r="H950" s="230"/>
      <c r="I950" s="286">
        <f t="shared" si="90"/>
        <v>0</v>
      </c>
      <c r="J950" s="241"/>
      <c r="K950" s="230"/>
      <c r="M950">
        <f t="shared" si="85"/>
        <v>0</v>
      </c>
      <c r="N950" s="301"/>
      <c r="O950" s="301"/>
    </row>
    <row r="951" spans="1:15">
      <c r="A951" s="319">
        <v>2150203</v>
      </c>
      <c r="B951" s="169" t="s">
        <v>708</v>
      </c>
      <c r="C951" s="241"/>
      <c r="D951" s="292">
        <v>0</v>
      </c>
      <c r="E951" s="241"/>
      <c r="F951" s="228"/>
      <c r="G951" s="229"/>
      <c r="H951" s="230"/>
      <c r="I951" s="286">
        <f t="shared" si="90"/>
        <v>0</v>
      </c>
      <c r="J951" s="241"/>
      <c r="K951" s="230"/>
      <c r="M951">
        <f t="shared" si="85"/>
        <v>0</v>
      </c>
      <c r="N951" s="301"/>
      <c r="O951" s="301"/>
    </row>
    <row r="952" spans="1:15">
      <c r="A952" s="319">
        <v>2150204</v>
      </c>
      <c r="B952" s="169" t="s">
        <v>863</v>
      </c>
      <c r="C952" s="241"/>
      <c r="D952" s="292">
        <v>0</v>
      </c>
      <c r="E952" s="241"/>
      <c r="F952" s="228"/>
      <c r="G952" s="229"/>
      <c r="H952" s="230"/>
      <c r="I952" s="286">
        <f t="shared" si="90"/>
        <v>0</v>
      </c>
      <c r="J952" s="241"/>
      <c r="K952" s="230"/>
      <c r="M952">
        <f t="shared" si="85"/>
        <v>0</v>
      </c>
      <c r="N952" s="301"/>
      <c r="O952" s="301"/>
    </row>
    <row r="953" spans="1:15">
      <c r="A953" s="319">
        <v>2150205</v>
      </c>
      <c r="B953" s="169" t="s">
        <v>864</v>
      </c>
      <c r="C953" s="241"/>
      <c r="D953" s="292">
        <v>0</v>
      </c>
      <c r="E953" s="241"/>
      <c r="F953" s="228"/>
      <c r="G953" s="229"/>
      <c r="H953" s="230"/>
      <c r="I953" s="286">
        <f t="shared" si="90"/>
        <v>0</v>
      </c>
      <c r="J953" s="241"/>
      <c r="K953" s="230"/>
      <c r="M953">
        <f t="shared" si="85"/>
        <v>0</v>
      </c>
      <c r="N953" s="301"/>
      <c r="O953" s="301"/>
    </row>
    <row r="954" spans="1:15">
      <c r="A954" s="319">
        <v>2150206</v>
      </c>
      <c r="B954" s="169" t="s">
        <v>865</v>
      </c>
      <c r="C954" s="241"/>
      <c r="D954" s="292">
        <v>0</v>
      </c>
      <c r="E954" s="241"/>
      <c r="F954" s="228"/>
      <c r="G954" s="229"/>
      <c r="H954" s="230"/>
      <c r="I954" s="286">
        <f t="shared" si="90"/>
        <v>0</v>
      </c>
      <c r="J954" s="241"/>
      <c r="K954" s="230"/>
      <c r="M954">
        <f t="shared" si="85"/>
        <v>0</v>
      </c>
      <c r="N954" s="301"/>
      <c r="O954" s="301"/>
    </row>
    <row r="955" spans="1:15">
      <c r="A955" s="319">
        <v>2150207</v>
      </c>
      <c r="B955" s="169" t="s">
        <v>866</v>
      </c>
      <c r="C955" s="241"/>
      <c r="D955" s="292">
        <v>0</v>
      </c>
      <c r="E955" s="241"/>
      <c r="F955" s="228"/>
      <c r="G955" s="229"/>
      <c r="H955" s="230"/>
      <c r="I955" s="286">
        <f t="shared" si="90"/>
        <v>0</v>
      </c>
      <c r="J955" s="241"/>
      <c r="K955" s="230"/>
      <c r="M955">
        <f t="shared" si="85"/>
        <v>0</v>
      </c>
      <c r="N955" s="301"/>
      <c r="O955" s="301"/>
    </row>
    <row r="956" spans="1:15">
      <c r="A956" s="319">
        <v>2150208</v>
      </c>
      <c r="B956" s="169" t="s">
        <v>867</v>
      </c>
      <c r="C956" s="241"/>
      <c r="D956" s="292">
        <v>78</v>
      </c>
      <c r="E956" s="241">
        <v>73</v>
      </c>
      <c r="F956" s="228"/>
      <c r="G956" s="229"/>
      <c r="H956" s="230"/>
      <c r="I956" s="286">
        <f t="shared" si="90"/>
        <v>0</v>
      </c>
      <c r="J956" s="241"/>
      <c r="K956" s="230"/>
      <c r="M956">
        <f t="shared" si="85"/>
        <v>0</v>
      </c>
      <c r="N956" s="301"/>
      <c r="O956" s="301"/>
    </row>
    <row r="957" spans="1:15">
      <c r="A957" s="319">
        <v>2150209</v>
      </c>
      <c r="B957" s="169" t="s">
        <v>868</v>
      </c>
      <c r="C957" s="241"/>
      <c r="D957" s="292">
        <v>0</v>
      </c>
      <c r="E957" s="241"/>
      <c r="F957" s="228"/>
      <c r="G957" s="229"/>
      <c r="H957" s="230"/>
      <c r="I957" s="286">
        <f t="shared" si="90"/>
        <v>0</v>
      </c>
      <c r="J957" s="241"/>
      <c r="K957" s="230"/>
      <c r="M957">
        <f t="shared" si="85"/>
        <v>0</v>
      </c>
      <c r="N957" s="301"/>
      <c r="O957" s="301"/>
    </row>
    <row r="958" spans="1:15">
      <c r="A958" s="319">
        <v>2150210</v>
      </c>
      <c r="B958" s="169" t="s">
        <v>869</v>
      </c>
      <c r="C958" s="241"/>
      <c r="D958" s="292">
        <v>0</v>
      </c>
      <c r="E958" s="241"/>
      <c r="F958" s="228"/>
      <c r="G958" s="229"/>
      <c r="H958" s="230"/>
      <c r="I958" s="286">
        <f t="shared" si="90"/>
        <v>0</v>
      </c>
      <c r="J958" s="241"/>
      <c r="K958" s="230"/>
      <c r="M958">
        <f t="shared" si="85"/>
        <v>0</v>
      </c>
      <c r="N958" s="301"/>
      <c r="O958" s="301"/>
    </row>
    <row r="959" spans="1:15">
      <c r="A959" s="319">
        <v>2150212</v>
      </c>
      <c r="B959" s="169" t="s">
        <v>870</v>
      </c>
      <c r="C959" s="241"/>
      <c r="D959" s="292">
        <v>0</v>
      </c>
      <c r="E959" s="241"/>
      <c r="F959" s="228"/>
      <c r="G959" s="229"/>
      <c r="H959" s="230"/>
      <c r="I959" s="286">
        <f t="shared" si="90"/>
        <v>0</v>
      </c>
      <c r="J959" s="241"/>
      <c r="K959" s="230"/>
      <c r="M959">
        <f t="shared" si="85"/>
        <v>0</v>
      </c>
      <c r="N959" s="301"/>
      <c r="O959" s="301"/>
    </row>
    <row r="960" spans="1:15">
      <c r="A960" s="319">
        <v>2150213</v>
      </c>
      <c r="B960" s="169" t="s">
        <v>871</v>
      </c>
      <c r="C960" s="241"/>
      <c r="D960" s="292">
        <v>0</v>
      </c>
      <c r="E960" s="241"/>
      <c r="F960" s="228"/>
      <c r="G960" s="229"/>
      <c r="H960" s="230"/>
      <c r="I960" s="286">
        <f t="shared" si="90"/>
        <v>0</v>
      </c>
      <c r="J960" s="241"/>
      <c r="K960" s="230"/>
      <c r="M960">
        <f t="shared" si="85"/>
        <v>0</v>
      </c>
      <c r="N960" s="301"/>
      <c r="O960" s="301"/>
    </row>
    <row r="961" spans="1:15">
      <c r="A961" s="319">
        <v>2150214</v>
      </c>
      <c r="B961" s="169" t="s">
        <v>872</v>
      </c>
      <c r="C961" s="241"/>
      <c r="D961" s="292">
        <v>0</v>
      </c>
      <c r="E961" s="241"/>
      <c r="F961" s="228"/>
      <c r="G961" s="229"/>
      <c r="H961" s="230"/>
      <c r="I961" s="286">
        <f t="shared" si="90"/>
        <v>0</v>
      </c>
      <c r="J961" s="241"/>
      <c r="K961" s="230"/>
      <c r="M961">
        <f t="shared" ref="M961:M1024" si="91">N961+O961</f>
        <v>0</v>
      </c>
      <c r="N961" s="301"/>
      <c r="O961" s="301"/>
    </row>
    <row r="962" spans="1:15">
      <c r="A962" s="319">
        <v>2150215</v>
      </c>
      <c r="B962" s="169" t="s">
        <v>873</v>
      </c>
      <c r="C962" s="241"/>
      <c r="D962" s="292">
        <v>0</v>
      </c>
      <c r="E962" s="241"/>
      <c r="F962" s="228"/>
      <c r="G962" s="229"/>
      <c r="H962" s="230"/>
      <c r="I962" s="286">
        <f t="shared" si="90"/>
        <v>0</v>
      </c>
      <c r="J962" s="241"/>
      <c r="K962" s="230"/>
      <c r="M962">
        <f t="shared" si="91"/>
        <v>0</v>
      </c>
      <c r="N962" s="301"/>
      <c r="O962" s="301"/>
    </row>
    <row r="963" spans="1:15">
      <c r="A963" s="319">
        <v>2150299</v>
      </c>
      <c r="B963" s="169" t="s">
        <v>874</v>
      </c>
      <c r="C963" s="241">
        <v>878</v>
      </c>
      <c r="D963" s="292">
        <v>568</v>
      </c>
      <c r="E963" s="241">
        <v>78</v>
      </c>
      <c r="F963" s="228"/>
      <c r="G963" s="229"/>
      <c r="H963" s="230"/>
      <c r="I963" s="286">
        <f t="shared" si="90"/>
        <v>0</v>
      </c>
      <c r="J963" s="241"/>
      <c r="K963" s="230"/>
      <c r="M963">
        <f t="shared" si="91"/>
        <v>0</v>
      </c>
      <c r="N963" s="301"/>
      <c r="O963" s="301"/>
    </row>
    <row r="964" spans="1:15">
      <c r="A964" s="318">
        <v>21503</v>
      </c>
      <c r="B964" s="307" t="s">
        <v>875</v>
      </c>
      <c r="C964" s="317"/>
      <c r="D964" s="313"/>
      <c r="E964" s="317"/>
      <c r="F964" s="282"/>
      <c r="G964" s="280"/>
      <c r="H964" s="283"/>
      <c r="I964" s="313"/>
      <c r="J964" s="304">
        <f>I964-D964</f>
        <v>0</v>
      </c>
      <c r="K964" s="283"/>
      <c r="M964">
        <f t="shared" si="91"/>
        <v>0</v>
      </c>
      <c r="N964" s="301"/>
      <c r="O964" s="301"/>
    </row>
    <row r="965" spans="1:15">
      <c r="A965" s="322">
        <v>2150301</v>
      </c>
      <c r="B965" s="169" t="s">
        <v>706</v>
      </c>
      <c r="C965" s="241"/>
      <c r="D965" s="286">
        <v>0</v>
      </c>
      <c r="E965" s="241"/>
      <c r="F965" s="228"/>
      <c r="G965" s="241"/>
      <c r="H965" s="230"/>
      <c r="I965" s="286">
        <f>M965+P965+Q965</f>
        <v>0</v>
      </c>
      <c r="J965" s="241">
        <v>0</v>
      </c>
      <c r="K965" s="230">
        <v>0</v>
      </c>
      <c r="M965">
        <f t="shared" si="91"/>
        <v>0</v>
      </c>
      <c r="N965" s="301"/>
      <c r="O965" s="301"/>
    </row>
    <row r="966" spans="1:15">
      <c r="A966" s="322">
        <v>2150302</v>
      </c>
      <c r="B966" s="169" t="s">
        <v>707</v>
      </c>
      <c r="C966" s="241"/>
      <c r="D966" s="286">
        <v>0</v>
      </c>
      <c r="E966" s="241"/>
      <c r="F966" s="228"/>
      <c r="G966" s="241"/>
      <c r="H966" s="230"/>
      <c r="I966" s="286">
        <f>M966+P966+Q966</f>
        <v>0</v>
      </c>
      <c r="J966" s="241">
        <v>0</v>
      </c>
      <c r="K966" s="230">
        <v>0</v>
      </c>
      <c r="M966">
        <f t="shared" si="91"/>
        <v>0</v>
      </c>
      <c r="N966" s="301"/>
      <c r="O966" s="301"/>
    </row>
    <row r="967" spans="1:15">
      <c r="A967" s="322">
        <v>2150303</v>
      </c>
      <c r="B967" s="169" t="s">
        <v>708</v>
      </c>
      <c r="C967" s="241"/>
      <c r="D967" s="286">
        <v>0</v>
      </c>
      <c r="E967" s="241"/>
      <c r="F967" s="228"/>
      <c r="G967" s="241"/>
      <c r="H967" s="230"/>
      <c r="I967" s="286">
        <f>M967+P967+Q967</f>
        <v>0</v>
      </c>
      <c r="J967" s="241">
        <v>0</v>
      </c>
      <c r="K967" s="230">
        <v>0</v>
      </c>
      <c r="M967">
        <f t="shared" si="91"/>
        <v>0</v>
      </c>
      <c r="N967" s="301"/>
      <c r="O967" s="301"/>
    </row>
    <row r="968" spans="1:15">
      <c r="A968" s="322">
        <v>2150399</v>
      </c>
      <c r="B968" s="169" t="s">
        <v>876</v>
      </c>
      <c r="C968" s="241"/>
      <c r="D968" s="286">
        <v>0</v>
      </c>
      <c r="E968" s="241"/>
      <c r="F968" s="228"/>
      <c r="G968" s="241"/>
      <c r="H968" s="230"/>
      <c r="I968" s="286">
        <f>M968+P968+Q968</f>
        <v>0</v>
      </c>
      <c r="J968" s="241">
        <v>0</v>
      </c>
      <c r="K968" s="230">
        <v>0</v>
      </c>
      <c r="M968">
        <f t="shared" si="91"/>
        <v>0</v>
      </c>
      <c r="N968" s="301"/>
      <c r="O968" s="301"/>
    </row>
    <row r="969" spans="1:15">
      <c r="A969" s="318">
        <v>21505</v>
      </c>
      <c r="B969" s="307" t="s">
        <v>877</v>
      </c>
      <c r="C969" s="317"/>
      <c r="D969" s="313"/>
      <c r="E969" s="317"/>
      <c r="F969" s="282"/>
      <c r="G969" s="280"/>
      <c r="H969" s="283"/>
      <c r="I969" s="313"/>
      <c r="J969" s="304">
        <f>I969-D969</f>
        <v>0</v>
      </c>
      <c r="K969" s="283"/>
      <c r="M969">
        <f t="shared" si="91"/>
        <v>0</v>
      </c>
      <c r="N969" s="301"/>
      <c r="O969" s="301"/>
    </row>
    <row r="970" spans="1:15">
      <c r="A970" s="322">
        <v>2150501</v>
      </c>
      <c r="B970" s="169" t="s">
        <v>706</v>
      </c>
      <c r="C970" s="241"/>
      <c r="D970" s="292">
        <v>0</v>
      </c>
      <c r="E970" s="241"/>
      <c r="F970" s="228"/>
      <c r="G970" s="229"/>
      <c r="H970" s="230"/>
      <c r="I970" s="286">
        <f t="shared" ref="I970:I979" si="92">M970+P970+Q970</f>
        <v>0</v>
      </c>
      <c r="J970" s="241"/>
      <c r="K970" s="230"/>
      <c r="M970">
        <f t="shared" si="91"/>
        <v>0</v>
      </c>
      <c r="N970" s="301"/>
      <c r="O970" s="301"/>
    </row>
    <row r="971" spans="1:15">
      <c r="A971" s="322">
        <v>2150502</v>
      </c>
      <c r="B971" s="169" t="s">
        <v>707</v>
      </c>
      <c r="C971" s="241"/>
      <c r="D971" s="292">
        <v>0</v>
      </c>
      <c r="E971" s="241"/>
      <c r="F971" s="228"/>
      <c r="G971" s="229"/>
      <c r="H971" s="230"/>
      <c r="I971" s="286">
        <f t="shared" si="92"/>
        <v>0</v>
      </c>
      <c r="J971" s="241"/>
      <c r="K971" s="230"/>
      <c r="M971">
        <f t="shared" si="91"/>
        <v>0</v>
      </c>
      <c r="N971" s="301"/>
      <c r="O971" s="301"/>
    </row>
    <row r="972" spans="1:15">
      <c r="A972" s="322">
        <v>2150503</v>
      </c>
      <c r="B972" s="169" t="s">
        <v>708</v>
      </c>
      <c r="C972" s="241"/>
      <c r="D972" s="292">
        <v>0</v>
      </c>
      <c r="E972" s="241"/>
      <c r="F972" s="228"/>
      <c r="G972" s="229"/>
      <c r="H972" s="230"/>
      <c r="I972" s="286">
        <f t="shared" si="92"/>
        <v>0</v>
      </c>
      <c r="J972" s="241"/>
      <c r="K972" s="230"/>
      <c r="M972">
        <f t="shared" si="91"/>
        <v>0</v>
      </c>
      <c r="N972" s="301"/>
      <c r="O972" s="301"/>
    </row>
    <row r="973" spans="1:15">
      <c r="A973" s="322">
        <v>2150505</v>
      </c>
      <c r="B973" s="169" t="s">
        <v>878</v>
      </c>
      <c r="C973" s="241"/>
      <c r="D973" s="292">
        <v>0</v>
      </c>
      <c r="E973" s="241"/>
      <c r="F973" s="228"/>
      <c r="G973" s="229"/>
      <c r="H973" s="230"/>
      <c r="I973" s="286">
        <f t="shared" si="92"/>
        <v>0</v>
      </c>
      <c r="J973" s="241"/>
      <c r="K973" s="230"/>
      <c r="M973">
        <f t="shared" si="91"/>
        <v>0</v>
      </c>
      <c r="N973" s="301"/>
      <c r="O973" s="301"/>
    </row>
    <row r="974" spans="1:15">
      <c r="A974" s="322">
        <v>2150507</v>
      </c>
      <c r="B974" s="169" t="s">
        <v>879</v>
      </c>
      <c r="C974" s="241"/>
      <c r="D974" s="292">
        <v>0</v>
      </c>
      <c r="E974" s="241"/>
      <c r="F974" s="228"/>
      <c r="G974" s="229"/>
      <c r="H974" s="230"/>
      <c r="I974" s="286">
        <f t="shared" si="92"/>
        <v>0</v>
      </c>
      <c r="J974" s="241"/>
      <c r="K974" s="230"/>
      <c r="M974">
        <f t="shared" si="91"/>
        <v>0</v>
      </c>
      <c r="N974" s="301"/>
      <c r="O974" s="301"/>
    </row>
    <row r="975" spans="1:15">
      <c r="A975" s="322">
        <v>2150508</v>
      </c>
      <c r="B975" s="169" t="s">
        <v>880</v>
      </c>
      <c r="C975" s="241"/>
      <c r="D975" s="292">
        <v>0</v>
      </c>
      <c r="E975" s="241"/>
      <c r="F975" s="228"/>
      <c r="G975" s="229"/>
      <c r="H975" s="230"/>
      <c r="I975" s="286">
        <f t="shared" si="92"/>
        <v>0</v>
      </c>
      <c r="J975" s="241"/>
      <c r="K975" s="230"/>
      <c r="M975">
        <f t="shared" si="91"/>
        <v>0</v>
      </c>
      <c r="N975" s="301"/>
      <c r="O975" s="301"/>
    </row>
    <row r="976" spans="1:15">
      <c r="A976" s="322">
        <v>2150516</v>
      </c>
      <c r="B976" s="169" t="s">
        <v>881</v>
      </c>
      <c r="C976" s="241"/>
      <c r="D976" s="292">
        <v>0</v>
      </c>
      <c r="E976" s="241"/>
      <c r="F976" s="228"/>
      <c r="G976" s="229"/>
      <c r="H976" s="230"/>
      <c r="I976" s="286">
        <f t="shared" si="92"/>
        <v>0</v>
      </c>
      <c r="J976" s="241"/>
      <c r="K976" s="230"/>
      <c r="M976">
        <f t="shared" si="91"/>
        <v>0</v>
      </c>
      <c r="N976" s="301"/>
      <c r="O976" s="301"/>
    </row>
    <row r="977" spans="1:15">
      <c r="A977" s="322">
        <v>2150517</v>
      </c>
      <c r="B977" s="169" t="s">
        <v>882</v>
      </c>
      <c r="C977" s="241"/>
      <c r="D977" s="292">
        <v>0</v>
      </c>
      <c r="E977" s="241"/>
      <c r="F977" s="228"/>
      <c r="G977" s="229"/>
      <c r="H977" s="230"/>
      <c r="I977" s="286">
        <f t="shared" si="92"/>
        <v>0</v>
      </c>
      <c r="J977" s="241"/>
      <c r="K977" s="230"/>
      <c r="M977">
        <f t="shared" si="91"/>
        <v>0</v>
      </c>
      <c r="N977" s="301"/>
      <c r="O977" s="301"/>
    </row>
    <row r="978" spans="1:15">
      <c r="A978" s="322">
        <v>2150550</v>
      </c>
      <c r="B978" s="169" t="s">
        <v>725</v>
      </c>
      <c r="C978" s="241"/>
      <c r="D978" s="292">
        <v>0</v>
      </c>
      <c r="E978" s="241"/>
      <c r="F978" s="228"/>
      <c r="G978" s="229"/>
      <c r="H978" s="230"/>
      <c r="I978" s="286">
        <f t="shared" si="92"/>
        <v>0</v>
      </c>
      <c r="J978" s="241"/>
      <c r="K978" s="230"/>
      <c r="M978">
        <f t="shared" si="91"/>
        <v>0</v>
      </c>
      <c r="N978" s="301"/>
      <c r="O978" s="301"/>
    </row>
    <row r="979" spans="1:15">
      <c r="A979" s="322">
        <v>2150599</v>
      </c>
      <c r="B979" s="169" t="s">
        <v>883</v>
      </c>
      <c r="C979" s="241"/>
      <c r="D979" s="292">
        <v>0</v>
      </c>
      <c r="E979" s="241"/>
      <c r="F979" s="228"/>
      <c r="G979" s="229"/>
      <c r="H979" s="230"/>
      <c r="I979" s="286">
        <f t="shared" si="92"/>
        <v>0</v>
      </c>
      <c r="J979" s="241"/>
      <c r="K979" s="230"/>
      <c r="M979">
        <f t="shared" si="91"/>
        <v>0</v>
      </c>
      <c r="N979" s="301"/>
      <c r="O979" s="301"/>
    </row>
    <row r="980" spans="1:15">
      <c r="A980" s="318">
        <v>21507</v>
      </c>
      <c r="B980" s="307" t="s">
        <v>884</v>
      </c>
      <c r="C980" s="317"/>
      <c r="D980" s="313"/>
      <c r="E980" s="317"/>
      <c r="F980" s="282"/>
      <c r="G980" s="280"/>
      <c r="H980" s="283"/>
      <c r="I980" s="313"/>
      <c r="J980" s="304">
        <f>I980-D980</f>
        <v>0</v>
      </c>
      <c r="K980" s="283"/>
      <c r="M980">
        <f t="shared" si="91"/>
        <v>0</v>
      </c>
      <c r="N980" s="301"/>
      <c r="O980" s="301"/>
    </row>
    <row r="981" spans="1:15">
      <c r="A981" s="322">
        <v>2150701</v>
      </c>
      <c r="B981" s="169" t="s">
        <v>706</v>
      </c>
      <c r="C981" s="241"/>
      <c r="D981" s="292">
        <v>0</v>
      </c>
      <c r="E981" s="241"/>
      <c r="F981" s="228"/>
      <c r="G981" s="229"/>
      <c r="H981" s="230"/>
      <c r="I981" s="286">
        <f>M981+P981+Q981</f>
        <v>0</v>
      </c>
      <c r="J981" s="241"/>
      <c r="K981" s="230"/>
      <c r="M981">
        <f t="shared" si="91"/>
        <v>0</v>
      </c>
      <c r="N981" s="301"/>
      <c r="O981" s="301"/>
    </row>
    <row r="982" spans="1:15">
      <c r="A982" s="322">
        <v>2150702</v>
      </c>
      <c r="B982" s="169" t="s">
        <v>707</v>
      </c>
      <c r="C982" s="241"/>
      <c r="D982" s="292">
        <v>0</v>
      </c>
      <c r="E982" s="241"/>
      <c r="F982" s="228"/>
      <c r="G982" s="229"/>
      <c r="H982" s="230"/>
      <c r="I982" s="286">
        <f>M982+P982+Q982</f>
        <v>0</v>
      </c>
      <c r="J982" s="241"/>
      <c r="K982" s="230"/>
      <c r="M982">
        <f t="shared" si="91"/>
        <v>0</v>
      </c>
      <c r="N982" s="301"/>
      <c r="O982" s="301"/>
    </row>
    <row r="983" spans="1:15">
      <c r="A983" s="322">
        <v>2150703</v>
      </c>
      <c r="B983" s="169" t="s">
        <v>708</v>
      </c>
      <c r="C983" s="241"/>
      <c r="D983" s="292">
        <v>0</v>
      </c>
      <c r="E983" s="241"/>
      <c r="F983" s="228"/>
      <c r="G983" s="241"/>
      <c r="H983" s="230"/>
      <c r="I983" s="286">
        <f>M983+P983+Q983</f>
        <v>0</v>
      </c>
      <c r="J983" s="241"/>
      <c r="K983" s="230"/>
      <c r="M983">
        <f t="shared" si="91"/>
        <v>0</v>
      </c>
      <c r="N983" s="301"/>
      <c r="O983" s="301"/>
    </row>
    <row r="984" spans="1:15">
      <c r="A984" s="322">
        <v>2150704</v>
      </c>
      <c r="B984" s="169" t="s">
        <v>885</v>
      </c>
      <c r="C984" s="241"/>
      <c r="D984" s="292">
        <v>0</v>
      </c>
      <c r="E984" s="241"/>
      <c r="F984" s="228"/>
      <c r="G984" s="241"/>
      <c r="H984" s="230"/>
      <c r="I984" s="286">
        <f>M984+P984+Q984</f>
        <v>0</v>
      </c>
      <c r="J984" s="241"/>
      <c r="K984" s="230"/>
      <c r="M984">
        <f t="shared" si="91"/>
        <v>0</v>
      </c>
      <c r="N984" s="301"/>
      <c r="O984" s="301"/>
    </row>
    <row r="985" spans="1:15">
      <c r="A985" s="322">
        <v>2150799</v>
      </c>
      <c r="B985" s="169" t="s">
        <v>886</v>
      </c>
      <c r="C985" s="241"/>
      <c r="D985" s="292">
        <v>0</v>
      </c>
      <c r="E985" s="241"/>
      <c r="F985" s="228"/>
      <c r="G985" s="229"/>
      <c r="H985" s="230"/>
      <c r="I985" s="286">
        <f>M985+P985+Q985</f>
        <v>0</v>
      </c>
      <c r="J985" s="241"/>
      <c r="K985" s="230"/>
      <c r="M985">
        <f t="shared" si="91"/>
        <v>0</v>
      </c>
      <c r="N985" s="301"/>
      <c r="O985" s="301"/>
    </row>
    <row r="986" spans="1:15">
      <c r="A986" s="318">
        <v>21508</v>
      </c>
      <c r="B986" s="307" t="s">
        <v>887</v>
      </c>
      <c r="C986" s="317">
        <f>SUM(C987:C992)</f>
        <v>65</v>
      </c>
      <c r="D986" s="313">
        <v>50</v>
      </c>
      <c r="E986" s="317">
        <f>SUM(E987:E992)</f>
        <v>50</v>
      </c>
      <c r="F986" s="282"/>
      <c r="G986" s="280">
        <f>E986-C986</f>
        <v>-15</v>
      </c>
      <c r="H986" s="283">
        <f>(E986/C986-1)*100</f>
        <v>-23.0769230769231</v>
      </c>
      <c r="I986" s="313">
        <f>SUM(I987:I992)</f>
        <v>0</v>
      </c>
      <c r="J986" s="304">
        <f>I986-D986</f>
        <v>-50</v>
      </c>
      <c r="K986" s="283"/>
      <c r="M986">
        <f t="shared" si="91"/>
        <v>0</v>
      </c>
      <c r="N986" s="301"/>
      <c r="O986" s="301"/>
    </row>
    <row r="987" spans="1:15">
      <c r="A987" s="322">
        <v>2150801</v>
      </c>
      <c r="B987" s="169" t="s">
        <v>706</v>
      </c>
      <c r="C987" s="241"/>
      <c r="D987" s="286">
        <v>0</v>
      </c>
      <c r="E987" s="241"/>
      <c r="F987" s="228"/>
      <c r="G987" s="241"/>
      <c r="H987" s="230"/>
      <c r="I987" s="286">
        <f t="shared" ref="I987:I992" si="93">M987+P987+Q987</f>
        <v>0</v>
      </c>
      <c r="J987" s="241">
        <v>0</v>
      </c>
      <c r="K987" s="230">
        <v>0</v>
      </c>
      <c r="M987">
        <f t="shared" si="91"/>
        <v>0</v>
      </c>
      <c r="N987" s="301"/>
      <c r="O987" s="301"/>
    </row>
    <row r="988" spans="1:15">
      <c r="A988" s="322">
        <v>2150802</v>
      </c>
      <c r="B988" s="169" t="s">
        <v>707</v>
      </c>
      <c r="C988" s="241"/>
      <c r="D988" s="286">
        <v>0</v>
      </c>
      <c r="E988" s="241"/>
      <c r="F988" s="228"/>
      <c r="G988" s="241"/>
      <c r="H988" s="230"/>
      <c r="I988" s="286">
        <f t="shared" si="93"/>
        <v>0</v>
      </c>
      <c r="J988" s="241">
        <v>0</v>
      </c>
      <c r="K988" s="230">
        <v>0</v>
      </c>
      <c r="M988">
        <f t="shared" si="91"/>
        <v>0</v>
      </c>
      <c r="N988" s="301"/>
      <c r="O988" s="301"/>
    </row>
    <row r="989" spans="1:15">
      <c r="A989" s="322">
        <v>2150803</v>
      </c>
      <c r="B989" s="169" t="s">
        <v>708</v>
      </c>
      <c r="C989" s="241"/>
      <c r="D989" s="286">
        <v>0</v>
      </c>
      <c r="E989" s="241"/>
      <c r="F989" s="228"/>
      <c r="G989" s="241"/>
      <c r="H989" s="230"/>
      <c r="I989" s="286">
        <f t="shared" si="93"/>
        <v>0</v>
      </c>
      <c r="J989" s="241">
        <v>0</v>
      </c>
      <c r="K989" s="230">
        <v>0</v>
      </c>
      <c r="M989">
        <f t="shared" si="91"/>
        <v>0</v>
      </c>
      <c r="N989" s="301"/>
      <c r="O989" s="301"/>
    </row>
    <row r="990" spans="1:15">
      <c r="A990" s="322">
        <v>2150804</v>
      </c>
      <c r="B990" s="169" t="s">
        <v>888</v>
      </c>
      <c r="C990" s="241"/>
      <c r="D990" s="286">
        <v>0</v>
      </c>
      <c r="E990" s="241"/>
      <c r="F990" s="228"/>
      <c r="G990" s="229"/>
      <c r="H990" s="230"/>
      <c r="I990" s="286">
        <f t="shared" si="93"/>
        <v>0</v>
      </c>
      <c r="J990" s="241">
        <v>0</v>
      </c>
      <c r="K990" s="230">
        <v>0</v>
      </c>
      <c r="M990">
        <f t="shared" si="91"/>
        <v>0</v>
      </c>
      <c r="N990" s="301"/>
      <c r="O990" s="301"/>
    </row>
    <row r="991" spans="1:15">
      <c r="A991" s="322">
        <v>2150805</v>
      </c>
      <c r="B991" s="169" t="s">
        <v>889</v>
      </c>
      <c r="C991" s="241"/>
      <c r="D991" s="286">
        <v>0</v>
      </c>
      <c r="E991" s="241"/>
      <c r="F991" s="228"/>
      <c r="G991" s="229"/>
      <c r="H991" s="230"/>
      <c r="I991" s="286">
        <f t="shared" si="93"/>
        <v>0</v>
      </c>
      <c r="J991" s="241">
        <v>0</v>
      </c>
      <c r="K991" s="230">
        <v>0</v>
      </c>
      <c r="M991">
        <f t="shared" si="91"/>
        <v>0</v>
      </c>
      <c r="N991" s="301"/>
      <c r="O991" s="301"/>
    </row>
    <row r="992" spans="1:15">
      <c r="A992" s="322">
        <v>2150899</v>
      </c>
      <c r="B992" s="169" t="s">
        <v>890</v>
      </c>
      <c r="C992" s="241">
        <v>65</v>
      </c>
      <c r="D992" s="292">
        <v>50</v>
      </c>
      <c r="E992" s="241">
        <v>50</v>
      </c>
      <c r="F992" s="228"/>
      <c r="G992" s="229"/>
      <c r="H992" s="230"/>
      <c r="I992" s="286">
        <f t="shared" si="93"/>
        <v>0</v>
      </c>
      <c r="J992" s="241"/>
      <c r="K992" s="230"/>
      <c r="M992">
        <f t="shared" si="91"/>
        <v>0</v>
      </c>
      <c r="N992" s="301"/>
      <c r="O992" s="301"/>
    </row>
    <row r="993" spans="1:15">
      <c r="A993" s="318">
        <v>21599</v>
      </c>
      <c r="B993" s="307" t="s">
        <v>891</v>
      </c>
      <c r="C993" s="317">
        <f>SUM(C994:C998)</f>
        <v>5596</v>
      </c>
      <c r="D993" s="313">
        <v>4920</v>
      </c>
      <c r="E993" s="317">
        <f>SUM(E994:E998)</f>
        <v>2495</v>
      </c>
      <c r="F993" s="282">
        <f>E993/D993*100</f>
        <v>50.7113821138211</v>
      </c>
      <c r="G993" s="280">
        <f>E993-C993</f>
        <v>-3101</v>
      </c>
      <c r="H993" s="283">
        <f>(E993/C993-1)*100</f>
        <v>-55.4145818441744</v>
      </c>
      <c r="I993" s="313">
        <f>SUM(I994:I998)</f>
        <v>3280</v>
      </c>
      <c r="J993" s="304">
        <f>I993-D993</f>
        <v>-1640</v>
      </c>
      <c r="K993" s="283">
        <f>(I993/D993-1)*100</f>
        <v>-33.3333333333333</v>
      </c>
      <c r="M993">
        <f t="shared" si="91"/>
        <v>0</v>
      </c>
      <c r="N993" s="301"/>
      <c r="O993" s="301"/>
    </row>
    <row r="994" spans="1:15">
      <c r="A994" s="322">
        <v>2159901</v>
      </c>
      <c r="B994" s="169" t="s">
        <v>892</v>
      </c>
      <c r="C994" s="241"/>
      <c r="D994" s="286">
        <v>0</v>
      </c>
      <c r="E994" s="241"/>
      <c r="F994" s="228"/>
      <c r="G994" s="241"/>
      <c r="H994" s="230"/>
      <c r="I994" s="286">
        <f>M994+P994+Q994</f>
        <v>0</v>
      </c>
      <c r="J994" s="241"/>
      <c r="K994" s="230"/>
      <c r="M994">
        <f t="shared" si="91"/>
        <v>0</v>
      </c>
      <c r="N994" s="301"/>
      <c r="O994" s="301"/>
    </row>
    <row r="995" spans="1:15">
      <c r="A995" s="322">
        <v>2159904</v>
      </c>
      <c r="B995" s="169" t="s">
        <v>893</v>
      </c>
      <c r="C995" s="241"/>
      <c r="D995" s="286">
        <v>0</v>
      </c>
      <c r="E995" s="241"/>
      <c r="F995" s="228"/>
      <c r="G995" s="229"/>
      <c r="H995" s="230"/>
      <c r="I995" s="286">
        <f>M995+P995+Q995</f>
        <v>0</v>
      </c>
      <c r="J995" s="241"/>
      <c r="K995" s="230"/>
      <c r="M995">
        <f t="shared" si="91"/>
        <v>0</v>
      </c>
      <c r="N995" s="301"/>
      <c r="O995" s="301"/>
    </row>
    <row r="996" spans="1:15">
      <c r="A996" s="322">
        <v>2159905</v>
      </c>
      <c r="B996" s="169" t="s">
        <v>894</v>
      </c>
      <c r="C996" s="241"/>
      <c r="D996" s="286">
        <v>0</v>
      </c>
      <c r="E996" s="241"/>
      <c r="F996" s="228"/>
      <c r="G996" s="241"/>
      <c r="H996" s="230"/>
      <c r="I996" s="286">
        <f>M996+P996+Q996</f>
        <v>0</v>
      </c>
      <c r="J996" s="241"/>
      <c r="K996" s="230"/>
      <c r="M996">
        <f t="shared" si="91"/>
        <v>0</v>
      </c>
      <c r="N996" s="301"/>
      <c r="O996" s="301"/>
    </row>
    <row r="997" spans="1:15">
      <c r="A997" s="322">
        <v>2159906</v>
      </c>
      <c r="B997" s="169" t="s">
        <v>895</v>
      </c>
      <c r="C997" s="241"/>
      <c r="D997" s="286">
        <v>0</v>
      </c>
      <c r="E997" s="241"/>
      <c r="F997" s="228"/>
      <c r="G997" s="241"/>
      <c r="H997" s="230"/>
      <c r="I997" s="286">
        <f>M997+P997+Q997</f>
        <v>0</v>
      </c>
      <c r="J997" s="241"/>
      <c r="K997" s="230"/>
      <c r="M997">
        <f t="shared" si="91"/>
        <v>0</v>
      </c>
      <c r="N997" s="301"/>
      <c r="O997" s="301"/>
    </row>
    <row r="998" spans="1:17">
      <c r="A998" s="322">
        <v>2159999</v>
      </c>
      <c r="B998" s="169" t="s">
        <v>896</v>
      </c>
      <c r="C998" s="241">
        <v>5596</v>
      </c>
      <c r="D998" s="286">
        <v>4920</v>
      </c>
      <c r="E998" s="241">
        <v>2495</v>
      </c>
      <c r="F998" s="228"/>
      <c r="G998" s="229"/>
      <c r="H998" s="230"/>
      <c r="I998" s="286">
        <f>M998+P998+Q998</f>
        <v>3280</v>
      </c>
      <c r="J998" s="241"/>
      <c r="K998" s="230"/>
      <c r="M998">
        <f t="shared" si="91"/>
        <v>0</v>
      </c>
      <c r="N998" s="301"/>
      <c r="O998" s="301"/>
      <c r="Q998">
        <v>3280</v>
      </c>
    </row>
    <row r="999" s="208" customFormat="1" spans="1:15">
      <c r="A999" s="273">
        <v>216</v>
      </c>
      <c r="B999" s="274" t="s">
        <v>897</v>
      </c>
      <c r="C999" s="275">
        <f>C1000+C1010+C1016</f>
        <v>159</v>
      </c>
      <c r="D999" s="302">
        <v>113</v>
      </c>
      <c r="E999" s="275">
        <f>E1000+E1010+E1016</f>
        <v>145</v>
      </c>
      <c r="F999" s="276">
        <f>E999/D999*100</f>
        <v>128.318584070796</v>
      </c>
      <c r="G999" s="275">
        <f>E999-C999</f>
        <v>-14</v>
      </c>
      <c r="H999" s="277">
        <f>(E999/C999-1)*100</f>
        <v>-8.80503144654088</v>
      </c>
      <c r="I999" s="302">
        <f>I1000+I1010+I1016</f>
        <v>114</v>
      </c>
      <c r="J999" s="303">
        <f>I999-D999</f>
        <v>1</v>
      </c>
      <c r="K999" s="277">
        <f>(I999/D999-1)*100</f>
        <v>0.884955752212391</v>
      </c>
      <c r="M999" s="208">
        <f t="shared" si="91"/>
        <v>0</v>
      </c>
      <c r="N999" s="301"/>
      <c r="O999" s="301"/>
    </row>
    <row r="1000" spans="1:15">
      <c r="A1000" s="318">
        <v>21602</v>
      </c>
      <c r="B1000" s="307" t="s">
        <v>898</v>
      </c>
      <c r="C1000" s="317">
        <f>SUM(C1001:C1009)</f>
        <v>159</v>
      </c>
      <c r="D1000" s="313">
        <v>113</v>
      </c>
      <c r="E1000" s="317">
        <f>SUM(E1001:E1009)</f>
        <v>145</v>
      </c>
      <c r="F1000" s="282">
        <f>E1000/D1000*100</f>
        <v>128.318584070796</v>
      </c>
      <c r="G1000" s="280">
        <f>E1000-C1000</f>
        <v>-14</v>
      </c>
      <c r="H1000" s="283">
        <f>(E1000/C1000-1)*100</f>
        <v>-8.80503144654088</v>
      </c>
      <c r="I1000" s="313">
        <f>SUM(I1001:I1009)</f>
        <v>114</v>
      </c>
      <c r="J1000" s="304">
        <f>I1000-D1000</f>
        <v>1</v>
      </c>
      <c r="K1000" s="283">
        <f>(I1000/D1000-1)*100</f>
        <v>0.884955752212391</v>
      </c>
      <c r="M1000">
        <f t="shared" si="91"/>
        <v>0</v>
      </c>
      <c r="N1000" s="301"/>
      <c r="O1000" s="301"/>
    </row>
    <row r="1001" s="208" customFormat="1" spans="1:15">
      <c r="A1001" s="319">
        <v>2160201</v>
      </c>
      <c r="B1001" s="288" t="s">
        <v>706</v>
      </c>
      <c r="C1001" s="241">
        <v>94</v>
      </c>
      <c r="D1001" s="286">
        <v>91</v>
      </c>
      <c r="E1001" s="241">
        <v>145</v>
      </c>
      <c r="F1001" s="228"/>
      <c r="G1001" s="229"/>
      <c r="H1001" s="230"/>
      <c r="I1001" s="286">
        <f t="shared" ref="I1001:I1009" si="94">M1001+P1001+Q1001</f>
        <v>114</v>
      </c>
      <c r="J1001" s="241"/>
      <c r="K1001" s="230"/>
      <c r="M1001" s="208">
        <f t="shared" si="91"/>
        <v>114</v>
      </c>
      <c r="N1001" s="301">
        <v>114</v>
      </c>
      <c r="O1001" s="301"/>
    </row>
    <row r="1002" s="208" customFormat="1" spans="1:15">
      <c r="A1002" s="319">
        <v>2160202</v>
      </c>
      <c r="B1002" s="288" t="s">
        <v>707</v>
      </c>
      <c r="C1002" s="241">
        <v>2</v>
      </c>
      <c r="D1002" s="286">
        <v>22</v>
      </c>
      <c r="E1002" s="241"/>
      <c r="F1002" s="228"/>
      <c r="G1002" s="229"/>
      <c r="H1002" s="230"/>
      <c r="I1002" s="286">
        <f t="shared" si="94"/>
        <v>0</v>
      </c>
      <c r="J1002" s="241"/>
      <c r="K1002" s="230"/>
      <c r="M1002" s="208">
        <f t="shared" si="91"/>
        <v>0</v>
      </c>
      <c r="N1002" s="301"/>
      <c r="O1002" s="301"/>
    </row>
    <row r="1003" s="208" customFormat="1" spans="1:15">
      <c r="A1003" s="319">
        <v>2160203</v>
      </c>
      <c r="B1003" s="288" t="s">
        <v>708</v>
      </c>
      <c r="C1003" s="241">
        <v>0</v>
      </c>
      <c r="D1003" s="286">
        <v>0</v>
      </c>
      <c r="E1003" s="241"/>
      <c r="F1003" s="228"/>
      <c r="G1003" s="241"/>
      <c r="H1003" s="230"/>
      <c r="I1003" s="286">
        <f t="shared" si="94"/>
        <v>0</v>
      </c>
      <c r="J1003" s="241"/>
      <c r="K1003" s="230"/>
      <c r="M1003" s="208">
        <f t="shared" si="91"/>
        <v>0</v>
      </c>
      <c r="N1003" s="301"/>
      <c r="O1003" s="301"/>
    </row>
    <row r="1004" s="208" customFormat="1" spans="1:15">
      <c r="A1004" s="319">
        <v>2160216</v>
      </c>
      <c r="B1004" s="288" t="s">
        <v>899</v>
      </c>
      <c r="C1004" s="241">
        <v>0</v>
      </c>
      <c r="D1004" s="286">
        <v>0</v>
      </c>
      <c r="E1004" s="241"/>
      <c r="F1004" s="228"/>
      <c r="G1004" s="241"/>
      <c r="H1004" s="230"/>
      <c r="I1004" s="286">
        <f t="shared" si="94"/>
        <v>0</v>
      </c>
      <c r="J1004" s="241"/>
      <c r="K1004" s="230"/>
      <c r="M1004" s="208">
        <f t="shared" si="91"/>
        <v>0</v>
      </c>
      <c r="N1004" s="301"/>
      <c r="O1004" s="301"/>
    </row>
    <row r="1005" s="208" customFormat="1" spans="1:15">
      <c r="A1005" s="319">
        <v>2160217</v>
      </c>
      <c r="B1005" s="288" t="s">
        <v>900</v>
      </c>
      <c r="C1005" s="241">
        <v>0</v>
      </c>
      <c r="D1005" s="286">
        <v>0</v>
      </c>
      <c r="E1005" s="241"/>
      <c r="F1005" s="228"/>
      <c r="G1005" s="241"/>
      <c r="H1005" s="230"/>
      <c r="I1005" s="286">
        <f t="shared" si="94"/>
        <v>0</v>
      </c>
      <c r="J1005" s="241"/>
      <c r="K1005" s="230"/>
      <c r="M1005" s="208">
        <f t="shared" si="91"/>
        <v>0</v>
      </c>
      <c r="N1005" s="301"/>
      <c r="O1005" s="301"/>
    </row>
    <row r="1006" s="208" customFormat="1" spans="1:15">
      <c r="A1006" s="319">
        <v>2160218</v>
      </c>
      <c r="B1006" s="288" t="s">
        <v>901</v>
      </c>
      <c r="C1006" s="241">
        <v>0</v>
      </c>
      <c r="D1006" s="286">
        <v>0</v>
      </c>
      <c r="E1006" s="241"/>
      <c r="F1006" s="228"/>
      <c r="G1006" s="241"/>
      <c r="H1006" s="230"/>
      <c r="I1006" s="286">
        <f t="shared" si="94"/>
        <v>0</v>
      </c>
      <c r="J1006" s="241"/>
      <c r="K1006" s="230"/>
      <c r="M1006" s="208">
        <f t="shared" si="91"/>
        <v>0</v>
      </c>
      <c r="N1006" s="301"/>
      <c r="O1006" s="301"/>
    </row>
    <row r="1007" s="208" customFormat="1" spans="1:15">
      <c r="A1007" s="319">
        <v>2160219</v>
      </c>
      <c r="B1007" s="288" t="s">
        <v>902</v>
      </c>
      <c r="C1007" s="241">
        <v>13</v>
      </c>
      <c r="D1007" s="286">
        <v>0</v>
      </c>
      <c r="E1007" s="241"/>
      <c r="F1007" s="228"/>
      <c r="G1007" s="229"/>
      <c r="H1007" s="230"/>
      <c r="I1007" s="286">
        <f t="shared" si="94"/>
        <v>0</v>
      </c>
      <c r="J1007" s="241"/>
      <c r="K1007" s="230"/>
      <c r="M1007" s="208">
        <f t="shared" si="91"/>
        <v>0</v>
      </c>
      <c r="N1007" s="301"/>
      <c r="O1007" s="301"/>
    </row>
    <row r="1008" s="208" customFormat="1" spans="1:15">
      <c r="A1008" s="319">
        <v>2160250</v>
      </c>
      <c r="B1008" s="288" t="s">
        <v>725</v>
      </c>
      <c r="C1008" s="241">
        <v>0</v>
      </c>
      <c r="D1008" s="286">
        <v>0</v>
      </c>
      <c r="E1008" s="241"/>
      <c r="F1008" s="228"/>
      <c r="G1008" s="229"/>
      <c r="H1008" s="230"/>
      <c r="I1008" s="286">
        <f t="shared" si="94"/>
        <v>0</v>
      </c>
      <c r="J1008" s="241"/>
      <c r="K1008" s="230"/>
      <c r="M1008" s="208">
        <f t="shared" si="91"/>
        <v>0</v>
      </c>
      <c r="N1008" s="301"/>
      <c r="O1008" s="301"/>
    </row>
    <row r="1009" s="208" customFormat="1" spans="1:15">
      <c r="A1009" s="319">
        <v>2160299</v>
      </c>
      <c r="B1009" s="288" t="s">
        <v>903</v>
      </c>
      <c r="C1009" s="241">
        <v>50</v>
      </c>
      <c r="D1009" s="286">
        <v>0</v>
      </c>
      <c r="E1009" s="241"/>
      <c r="F1009" s="228"/>
      <c r="G1009" s="229"/>
      <c r="H1009" s="230"/>
      <c r="I1009" s="286">
        <f t="shared" si="94"/>
        <v>0</v>
      </c>
      <c r="J1009" s="241"/>
      <c r="K1009" s="230"/>
      <c r="M1009" s="208">
        <f t="shared" si="91"/>
        <v>0</v>
      </c>
      <c r="N1009" s="301"/>
      <c r="O1009" s="301"/>
    </row>
    <row r="1010" spans="1:15">
      <c r="A1010" s="318">
        <v>21606</v>
      </c>
      <c r="B1010" s="307" t="s">
        <v>904</v>
      </c>
      <c r="C1010" s="317"/>
      <c r="D1010" s="313"/>
      <c r="E1010" s="317"/>
      <c r="F1010" s="282"/>
      <c r="G1010" s="280"/>
      <c r="H1010" s="283"/>
      <c r="I1010" s="313"/>
      <c r="J1010" s="304">
        <f>I1010-D1010</f>
        <v>0</v>
      </c>
      <c r="K1010" s="283"/>
      <c r="M1010">
        <f t="shared" si="91"/>
        <v>0</v>
      </c>
      <c r="N1010" s="301"/>
      <c r="O1010" s="301"/>
    </row>
    <row r="1011" spans="1:15">
      <c r="A1011" s="322">
        <v>2160601</v>
      </c>
      <c r="B1011" s="169" t="s">
        <v>706</v>
      </c>
      <c r="C1011" s="241"/>
      <c r="D1011" s="286">
        <v>0</v>
      </c>
      <c r="E1011" s="241"/>
      <c r="F1011" s="228"/>
      <c r="G1011" s="241"/>
      <c r="H1011" s="230"/>
      <c r="I1011" s="286">
        <f>M1011+P1011+Q1011</f>
        <v>0</v>
      </c>
      <c r="J1011" s="241">
        <v>0</v>
      </c>
      <c r="K1011" s="230">
        <v>0</v>
      </c>
      <c r="M1011">
        <f t="shared" si="91"/>
        <v>0</v>
      </c>
      <c r="N1011" s="301"/>
      <c r="O1011" s="301"/>
    </row>
    <row r="1012" spans="1:15">
      <c r="A1012" s="322">
        <v>2160602</v>
      </c>
      <c r="B1012" s="169" t="s">
        <v>707</v>
      </c>
      <c r="C1012" s="241"/>
      <c r="D1012" s="286">
        <v>0</v>
      </c>
      <c r="E1012" s="241"/>
      <c r="F1012" s="228"/>
      <c r="G1012" s="241"/>
      <c r="H1012" s="230"/>
      <c r="I1012" s="286">
        <f>M1012+P1012+Q1012</f>
        <v>0</v>
      </c>
      <c r="J1012" s="241">
        <v>0</v>
      </c>
      <c r="K1012" s="230">
        <v>0</v>
      </c>
      <c r="M1012">
        <f t="shared" si="91"/>
        <v>0</v>
      </c>
      <c r="N1012" s="301"/>
      <c r="O1012" s="301"/>
    </row>
    <row r="1013" spans="1:15">
      <c r="A1013" s="322">
        <v>2160603</v>
      </c>
      <c r="B1013" s="169" t="s">
        <v>708</v>
      </c>
      <c r="C1013" s="241"/>
      <c r="D1013" s="286">
        <v>0</v>
      </c>
      <c r="E1013" s="241"/>
      <c r="F1013" s="228"/>
      <c r="G1013" s="241"/>
      <c r="H1013" s="230"/>
      <c r="I1013" s="286">
        <f>M1013+P1013+Q1013</f>
        <v>0</v>
      </c>
      <c r="J1013" s="241">
        <v>0</v>
      </c>
      <c r="K1013" s="230">
        <v>0</v>
      </c>
      <c r="M1013">
        <f t="shared" si="91"/>
        <v>0</v>
      </c>
      <c r="N1013" s="301"/>
      <c r="O1013" s="301"/>
    </row>
    <row r="1014" spans="1:15">
      <c r="A1014" s="322">
        <v>2160607</v>
      </c>
      <c r="B1014" s="169" t="s">
        <v>905</v>
      </c>
      <c r="C1014" s="241"/>
      <c r="D1014" s="286">
        <v>0</v>
      </c>
      <c r="E1014" s="241"/>
      <c r="F1014" s="228"/>
      <c r="G1014" s="241"/>
      <c r="H1014" s="230"/>
      <c r="I1014" s="286">
        <f>M1014+P1014+Q1014</f>
        <v>0</v>
      </c>
      <c r="J1014" s="241">
        <v>0</v>
      </c>
      <c r="K1014" s="230">
        <v>0</v>
      </c>
      <c r="M1014">
        <f t="shared" si="91"/>
        <v>0</v>
      </c>
      <c r="N1014" s="301"/>
      <c r="O1014" s="301"/>
    </row>
    <row r="1015" spans="1:15">
      <c r="A1015" s="322">
        <v>2160699</v>
      </c>
      <c r="B1015" s="169" t="s">
        <v>906</v>
      </c>
      <c r="C1015" s="241"/>
      <c r="D1015" s="286">
        <v>0</v>
      </c>
      <c r="E1015" s="241"/>
      <c r="F1015" s="228"/>
      <c r="G1015" s="229"/>
      <c r="H1015" s="230"/>
      <c r="I1015" s="286">
        <f t="shared" ref="I1015:I1022" si="95">M1015+P1015+Q1015</f>
        <v>0</v>
      </c>
      <c r="J1015" s="241">
        <v>0</v>
      </c>
      <c r="K1015" s="230">
        <v>0</v>
      </c>
      <c r="M1015">
        <f t="shared" si="91"/>
        <v>0</v>
      </c>
      <c r="N1015" s="301"/>
      <c r="O1015" s="301"/>
    </row>
    <row r="1016" spans="1:15">
      <c r="A1016" s="318">
        <v>21699</v>
      </c>
      <c r="B1016" s="307" t="s">
        <v>907</v>
      </c>
      <c r="C1016" s="317">
        <f>SUM(C1017:C1018)</f>
        <v>0</v>
      </c>
      <c r="D1016" s="313"/>
      <c r="E1016" s="317">
        <f>SUM(E1017:E1018)</f>
        <v>0</v>
      </c>
      <c r="F1016" s="282"/>
      <c r="G1016" s="280">
        <f>E1016-C1016</f>
        <v>0</v>
      </c>
      <c r="H1016" s="283"/>
      <c r="I1016" s="313"/>
      <c r="J1016" s="304">
        <f>I1016-D1016</f>
        <v>0</v>
      </c>
      <c r="K1016" s="283"/>
      <c r="M1016">
        <f t="shared" si="91"/>
        <v>0</v>
      </c>
      <c r="N1016" s="301"/>
      <c r="O1016" s="301"/>
    </row>
    <row r="1017" spans="1:15">
      <c r="A1017" s="322">
        <v>2169901</v>
      </c>
      <c r="B1017" s="169" t="s">
        <v>908</v>
      </c>
      <c r="C1017" s="241"/>
      <c r="D1017" s="286">
        <v>0</v>
      </c>
      <c r="E1017" s="241"/>
      <c r="F1017" s="228"/>
      <c r="G1017" s="229"/>
      <c r="H1017" s="230"/>
      <c r="I1017" s="286">
        <f t="shared" si="95"/>
        <v>0</v>
      </c>
      <c r="J1017" s="241"/>
      <c r="K1017" s="230"/>
      <c r="M1017">
        <f t="shared" si="91"/>
        <v>0</v>
      </c>
      <c r="N1017" s="301"/>
      <c r="O1017" s="301"/>
    </row>
    <row r="1018" spans="1:15">
      <c r="A1018" s="322">
        <v>2169999</v>
      </c>
      <c r="B1018" s="169" t="s">
        <v>909</v>
      </c>
      <c r="C1018" s="241"/>
      <c r="D1018" s="286">
        <v>0</v>
      </c>
      <c r="E1018" s="241"/>
      <c r="F1018" s="228"/>
      <c r="G1018" s="229"/>
      <c r="H1018" s="230"/>
      <c r="I1018" s="286">
        <f t="shared" si="95"/>
        <v>0</v>
      </c>
      <c r="J1018" s="241"/>
      <c r="K1018" s="230"/>
      <c r="M1018">
        <f t="shared" si="91"/>
        <v>0</v>
      </c>
      <c r="N1018" s="301"/>
      <c r="O1018" s="301"/>
    </row>
    <row r="1019" s="208" customFormat="1" spans="1:15">
      <c r="A1019" s="273">
        <v>217</v>
      </c>
      <c r="B1019" s="274" t="s">
        <v>910</v>
      </c>
      <c r="C1019" s="275">
        <f>SUM(C1020:C1022)</f>
        <v>1527</v>
      </c>
      <c r="D1019" s="302">
        <v>2007</v>
      </c>
      <c r="E1019" s="275">
        <f>SUM(E1020:E1022)</f>
        <v>2113</v>
      </c>
      <c r="F1019" s="323">
        <f>E1019/D1019*100</f>
        <v>105.281514698555</v>
      </c>
      <c r="G1019" s="275">
        <f t="shared" ref="G1019:G1024" si="96">E1019-C1019</f>
        <v>586</v>
      </c>
      <c r="H1019" s="277">
        <f>(E1019/C1019-1)*100</f>
        <v>38.3759004584152</v>
      </c>
      <c r="I1019" s="302">
        <f>SUM(I1020+I1021+I1022)</f>
        <v>963</v>
      </c>
      <c r="J1019" s="303">
        <f t="shared" ref="J1019:J1024" si="97">I1019-D1019</f>
        <v>-1044</v>
      </c>
      <c r="K1019" s="277">
        <f>(I1019/D1019-1)*100</f>
        <v>-52.0179372197309</v>
      </c>
      <c r="M1019" s="208">
        <f t="shared" si="91"/>
        <v>0</v>
      </c>
      <c r="N1019" s="301"/>
      <c r="O1019" s="301"/>
    </row>
    <row r="1020" spans="1:15">
      <c r="A1020" s="318">
        <v>21701</v>
      </c>
      <c r="B1020" s="307" t="s">
        <v>911</v>
      </c>
      <c r="C1020" s="304"/>
      <c r="D1020" s="313">
        <v>0</v>
      </c>
      <c r="E1020" s="304"/>
      <c r="F1020" s="282"/>
      <c r="G1020" s="280">
        <f t="shared" si="96"/>
        <v>0</v>
      </c>
      <c r="H1020" s="283"/>
      <c r="I1020" s="313">
        <f t="shared" si="95"/>
        <v>0</v>
      </c>
      <c r="J1020" s="304">
        <f t="shared" si="97"/>
        <v>0</v>
      </c>
      <c r="K1020" s="283"/>
      <c r="M1020">
        <f t="shared" si="91"/>
        <v>0</v>
      </c>
      <c r="N1020" s="301"/>
      <c r="O1020" s="301"/>
    </row>
    <row r="1021" spans="1:17">
      <c r="A1021" s="318">
        <v>21703</v>
      </c>
      <c r="B1021" s="307" t="s">
        <v>912</v>
      </c>
      <c r="C1021" s="304">
        <v>1527</v>
      </c>
      <c r="D1021" s="313">
        <v>2007</v>
      </c>
      <c r="E1021" s="304">
        <v>2113</v>
      </c>
      <c r="F1021" s="282">
        <f>E1021/D1021*100</f>
        <v>105.281514698555</v>
      </c>
      <c r="G1021" s="280">
        <f t="shared" si="96"/>
        <v>586</v>
      </c>
      <c r="H1021" s="283">
        <f>(E1021/C1021-1)*100</f>
        <v>38.3759004584152</v>
      </c>
      <c r="I1021" s="313">
        <f t="shared" si="95"/>
        <v>963</v>
      </c>
      <c r="J1021" s="304">
        <f t="shared" si="97"/>
        <v>-1044</v>
      </c>
      <c r="K1021" s="283">
        <f>(I1021/D1021-1)*100</f>
        <v>-52.0179372197309</v>
      </c>
      <c r="M1021">
        <f t="shared" si="91"/>
        <v>0</v>
      </c>
      <c r="N1021" s="301"/>
      <c r="O1021" s="301"/>
      <c r="Q1021">
        <v>963</v>
      </c>
    </row>
    <row r="1022" spans="1:15">
      <c r="A1022" s="318">
        <v>21799</v>
      </c>
      <c r="B1022" s="307" t="s">
        <v>913</v>
      </c>
      <c r="C1022" s="304"/>
      <c r="D1022" s="313">
        <v>0</v>
      </c>
      <c r="E1022" s="304"/>
      <c r="F1022" s="282"/>
      <c r="G1022" s="280">
        <f t="shared" si="96"/>
        <v>0</v>
      </c>
      <c r="H1022" s="283"/>
      <c r="I1022" s="313">
        <f t="shared" si="95"/>
        <v>0</v>
      </c>
      <c r="J1022" s="304">
        <f t="shared" si="97"/>
        <v>0</v>
      </c>
      <c r="K1022" s="283"/>
      <c r="M1022">
        <f t="shared" si="91"/>
        <v>0</v>
      </c>
      <c r="N1022" s="301"/>
      <c r="O1022" s="301"/>
    </row>
    <row r="1023" s="208" customFormat="1" spans="1:15">
      <c r="A1023" s="273">
        <v>220</v>
      </c>
      <c r="B1023" s="274" t="s">
        <v>914</v>
      </c>
      <c r="C1023" s="275">
        <f>C1024+C1041+C1056</f>
        <v>6151</v>
      </c>
      <c r="D1023" s="302">
        <v>2770</v>
      </c>
      <c r="E1023" s="275">
        <f>E1024+E1041+E1056</f>
        <v>9794</v>
      </c>
      <c r="F1023" s="276">
        <f>E1023/D1023*100</f>
        <v>353.574007220217</v>
      </c>
      <c r="G1023" s="275">
        <f t="shared" si="96"/>
        <v>3643</v>
      </c>
      <c r="H1023" s="277">
        <f>(E1023/C1023-1)*100</f>
        <v>59.2261420907169</v>
      </c>
      <c r="I1023" s="302">
        <f>I1024+I1041+I1056</f>
        <v>2055</v>
      </c>
      <c r="J1023" s="303">
        <f t="shared" si="97"/>
        <v>-715</v>
      </c>
      <c r="K1023" s="277">
        <f>(I1023/D1023-1)*100</f>
        <v>-25.812274368231</v>
      </c>
      <c r="M1023" s="208">
        <f t="shared" si="91"/>
        <v>0</v>
      </c>
      <c r="N1023" s="301"/>
      <c r="O1023" s="301"/>
    </row>
    <row r="1024" spans="1:15">
      <c r="A1024" s="318">
        <v>22001</v>
      </c>
      <c r="B1024" s="307" t="s">
        <v>915</v>
      </c>
      <c r="C1024" s="317">
        <f>SUM(C1025:C1040)</f>
        <v>6070</v>
      </c>
      <c r="D1024" s="313">
        <v>2711</v>
      </c>
      <c r="E1024" s="317">
        <f>SUM(E1025:E1040)</f>
        <v>9722</v>
      </c>
      <c r="F1024" s="282">
        <f>E1024/D1024*100</f>
        <v>358.61305791221</v>
      </c>
      <c r="G1024" s="280">
        <f t="shared" si="96"/>
        <v>3652</v>
      </c>
      <c r="H1024" s="283">
        <f>(E1024/C1024-1)*100</f>
        <v>60.164744645799</v>
      </c>
      <c r="I1024" s="313">
        <f>SUM(I1025:I1040)</f>
        <v>2019</v>
      </c>
      <c r="J1024" s="304">
        <f t="shared" si="97"/>
        <v>-692</v>
      </c>
      <c r="K1024" s="283">
        <f>(I1024/D1024-1)*100</f>
        <v>-25.5256362965695</v>
      </c>
      <c r="M1024">
        <f t="shared" si="91"/>
        <v>0</v>
      </c>
      <c r="N1024" s="301"/>
      <c r="O1024" s="301"/>
    </row>
    <row r="1025" s="208" customFormat="1" spans="1:15">
      <c r="A1025" s="319">
        <v>2200101</v>
      </c>
      <c r="B1025" s="288" t="s">
        <v>706</v>
      </c>
      <c r="C1025" s="241">
        <v>464</v>
      </c>
      <c r="D1025" s="286">
        <v>366</v>
      </c>
      <c r="E1025" s="241">
        <v>1144</v>
      </c>
      <c r="F1025" s="228">
        <f>E1025/D1025*100</f>
        <v>312.568306010929</v>
      </c>
      <c r="G1025" s="229"/>
      <c r="H1025" s="230"/>
      <c r="I1025" s="286">
        <f t="shared" ref="I1025:I1032" si="98">M1025+P1025+Q1025</f>
        <v>400</v>
      </c>
      <c r="J1025" s="241"/>
      <c r="K1025" s="230"/>
      <c r="M1025" s="208">
        <f t="shared" ref="M1025:M1088" si="99">N1025+O1025</f>
        <v>400</v>
      </c>
      <c r="N1025" s="301">
        <v>400</v>
      </c>
      <c r="O1025" s="301"/>
    </row>
    <row r="1026" s="208" customFormat="1" spans="1:15">
      <c r="A1026" s="319">
        <v>2200102</v>
      </c>
      <c r="B1026" s="288" t="s">
        <v>707</v>
      </c>
      <c r="C1026" s="241">
        <v>60</v>
      </c>
      <c r="D1026" s="286">
        <v>230</v>
      </c>
      <c r="E1026" s="241">
        <v>586</v>
      </c>
      <c r="F1026" s="228">
        <f>E1026/D1026*100</f>
        <v>254.782608695652</v>
      </c>
      <c r="G1026" s="241"/>
      <c r="H1026" s="230"/>
      <c r="I1026" s="286">
        <f t="shared" si="98"/>
        <v>0</v>
      </c>
      <c r="J1026" s="241"/>
      <c r="K1026" s="230"/>
      <c r="M1026" s="208">
        <f t="shared" si="99"/>
        <v>0</v>
      </c>
      <c r="N1026" s="301"/>
      <c r="O1026" s="301"/>
    </row>
    <row r="1027" s="208" customFormat="1" spans="1:15">
      <c r="A1027" s="319">
        <v>2200103</v>
      </c>
      <c r="B1027" s="288" t="s">
        <v>708</v>
      </c>
      <c r="C1027" s="241">
        <v>0</v>
      </c>
      <c r="D1027" s="286">
        <v>0</v>
      </c>
      <c r="E1027" s="241">
        <v>0</v>
      </c>
      <c r="F1027" s="228"/>
      <c r="G1027" s="241"/>
      <c r="H1027" s="230"/>
      <c r="I1027" s="286">
        <f t="shared" si="98"/>
        <v>0</v>
      </c>
      <c r="J1027" s="241"/>
      <c r="K1027" s="230"/>
      <c r="M1027" s="208">
        <f t="shared" si="99"/>
        <v>0</v>
      </c>
      <c r="N1027" s="301"/>
      <c r="O1027" s="301"/>
    </row>
    <row r="1028" s="208" customFormat="1" spans="1:17">
      <c r="A1028" s="319">
        <v>2200104</v>
      </c>
      <c r="B1028" s="288" t="s">
        <v>916</v>
      </c>
      <c r="C1028" s="241">
        <v>150</v>
      </c>
      <c r="D1028" s="286">
        <v>110</v>
      </c>
      <c r="E1028" s="241">
        <v>368</v>
      </c>
      <c r="F1028" s="228"/>
      <c r="G1028" s="241"/>
      <c r="H1028" s="230"/>
      <c r="I1028" s="286">
        <f t="shared" si="98"/>
        <v>170</v>
      </c>
      <c r="J1028" s="241"/>
      <c r="K1028" s="230"/>
      <c r="M1028" s="208">
        <f t="shared" si="99"/>
        <v>0</v>
      </c>
      <c r="N1028" s="301"/>
      <c r="O1028" s="301"/>
      <c r="Q1028" s="208">
        <v>170</v>
      </c>
    </row>
    <row r="1029" s="208" customFormat="1" spans="1:17">
      <c r="A1029" s="319">
        <v>2200106</v>
      </c>
      <c r="B1029" s="288" t="s">
        <v>917</v>
      </c>
      <c r="C1029" s="241">
        <v>1048</v>
      </c>
      <c r="D1029" s="286">
        <v>1653</v>
      </c>
      <c r="E1029" s="241">
        <v>730</v>
      </c>
      <c r="F1029" s="228">
        <f>E1029/D1029*100</f>
        <v>44.162129461585</v>
      </c>
      <c r="G1029" s="229"/>
      <c r="H1029" s="230"/>
      <c r="I1029" s="286">
        <f t="shared" si="98"/>
        <v>1045</v>
      </c>
      <c r="J1029" s="241"/>
      <c r="K1029" s="230"/>
      <c r="M1029" s="208">
        <f t="shared" si="99"/>
        <v>202</v>
      </c>
      <c r="N1029" s="301">
        <v>202</v>
      </c>
      <c r="O1029" s="301"/>
      <c r="P1029" s="208">
        <v>777</v>
      </c>
      <c r="Q1029" s="208">
        <v>66</v>
      </c>
    </row>
    <row r="1030" s="208" customFormat="1" spans="1:15">
      <c r="A1030" s="319">
        <v>2200107</v>
      </c>
      <c r="B1030" s="288" t="s">
        <v>918</v>
      </c>
      <c r="C1030" s="241"/>
      <c r="D1030" s="286">
        <v>0</v>
      </c>
      <c r="E1030" s="241">
        <v>0</v>
      </c>
      <c r="F1030" s="228"/>
      <c r="G1030" s="241"/>
      <c r="H1030" s="230"/>
      <c r="I1030" s="286">
        <f t="shared" si="98"/>
        <v>0</v>
      </c>
      <c r="J1030" s="241"/>
      <c r="K1030" s="230"/>
      <c r="M1030" s="208">
        <f t="shared" si="99"/>
        <v>0</v>
      </c>
      <c r="N1030" s="301"/>
      <c r="O1030" s="301"/>
    </row>
    <row r="1031" s="208" customFormat="1" spans="1:15">
      <c r="A1031" s="319">
        <v>2200108</v>
      </c>
      <c r="B1031" s="288" t="s">
        <v>919</v>
      </c>
      <c r="C1031" s="241">
        <v>14</v>
      </c>
      <c r="D1031" s="286">
        <v>0</v>
      </c>
      <c r="E1031" s="241">
        <v>0</v>
      </c>
      <c r="F1031" s="228"/>
      <c r="G1031" s="241"/>
      <c r="H1031" s="230"/>
      <c r="I1031" s="286">
        <f t="shared" si="98"/>
        <v>0</v>
      </c>
      <c r="J1031" s="241"/>
      <c r="K1031" s="230"/>
      <c r="M1031" s="208">
        <f t="shared" si="99"/>
        <v>0</v>
      </c>
      <c r="N1031" s="301"/>
      <c r="O1031" s="301"/>
    </row>
    <row r="1032" s="208" customFormat="1" spans="1:15">
      <c r="A1032" s="319">
        <v>2200109</v>
      </c>
      <c r="B1032" s="288" t="s">
        <v>920</v>
      </c>
      <c r="C1032" s="241">
        <v>162</v>
      </c>
      <c r="D1032" s="286">
        <v>205</v>
      </c>
      <c r="E1032" s="241">
        <v>199</v>
      </c>
      <c r="F1032" s="228"/>
      <c r="G1032" s="241"/>
      <c r="H1032" s="230"/>
      <c r="I1032" s="286">
        <f t="shared" si="98"/>
        <v>251</v>
      </c>
      <c r="J1032" s="241"/>
      <c r="K1032" s="230"/>
      <c r="M1032" s="208">
        <f t="shared" si="99"/>
        <v>251</v>
      </c>
      <c r="N1032" s="301">
        <v>251</v>
      </c>
      <c r="O1032" s="301"/>
    </row>
    <row r="1033" s="208" customFormat="1" spans="1:15">
      <c r="A1033" s="319">
        <v>2200112</v>
      </c>
      <c r="B1033" s="288" t="s">
        <v>921</v>
      </c>
      <c r="C1033" s="241">
        <v>125</v>
      </c>
      <c r="D1033" s="286">
        <v>120</v>
      </c>
      <c r="E1033" s="241">
        <v>748</v>
      </c>
      <c r="F1033" s="228">
        <f>E1033/D1033*100</f>
        <v>623.333333333333</v>
      </c>
      <c r="G1033" s="241"/>
      <c r="H1033" s="230"/>
      <c r="I1033" s="286">
        <f t="shared" ref="I1033:I1041" si="100">M1033+P1033+Q1033</f>
        <v>125</v>
      </c>
      <c r="J1033" s="241"/>
      <c r="K1033" s="230"/>
      <c r="M1033" s="208">
        <f t="shared" si="99"/>
        <v>125</v>
      </c>
      <c r="N1033" s="301">
        <v>125</v>
      </c>
      <c r="O1033" s="301"/>
    </row>
    <row r="1034" s="208" customFormat="1" spans="1:15">
      <c r="A1034" s="319">
        <v>2200113</v>
      </c>
      <c r="B1034" s="288" t="s">
        <v>922</v>
      </c>
      <c r="C1034" s="241">
        <v>0</v>
      </c>
      <c r="D1034" s="286">
        <v>0</v>
      </c>
      <c r="E1034" s="241"/>
      <c r="F1034" s="228"/>
      <c r="G1034" s="241"/>
      <c r="H1034" s="230"/>
      <c r="I1034" s="286">
        <f t="shared" si="100"/>
        <v>0</v>
      </c>
      <c r="J1034" s="241"/>
      <c r="K1034" s="230"/>
      <c r="M1034" s="208">
        <f t="shared" si="99"/>
        <v>0</v>
      </c>
      <c r="N1034" s="301"/>
      <c r="O1034" s="301"/>
    </row>
    <row r="1035" s="208" customFormat="1" spans="1:15">
      <c r="A1035" s="319">
        <v>2200114</v>
      </c>
      <c r="B1035" s="288" t="s">
        <v>923</v>
      </c>
      <c r="C1035" s="241">
        <v>25</v>
      </c>
      <c r="D1035" s="286">
        <v>0</v>
      </c>
      <c r="E1035" s="241"/>
      <c r="F1035" s="228"/>
      <c r="G1035" s="241"/>
      <c r="H1035" s="230"/>
      <c r="I1035" s="286">
        <f t="shared" si="100"/>
        <v>0</v>
      </c>
      <c r="J1035" s="241"/>
      <c r="K1035" s="230"/>
      <c r="M1035" s="208">
        <f t="shared" si="99"/>
        <v>0</v>
      </c>
      <c r="N1035" s="301"/>
      <c r="O1035" s="301"/>
    </row>
    <row r="1036" s="208" customFormat="1" spans="1:15">
      <c r="A1036" s="319">
        <v>2200115</v>
      </c>
      <c r="B1036" s="288" t="s">
        <v>924</v>
      </c>
      <c r="C1036" s="241"/>
      <c r="D1036" s="286">
        <v>0</v>
      </c>
      <c r="E1036" s="241"/>
      <c r="F1036" s="228"/>
      <c r="G1036" s="241"/>
      <c r="H1036" s="230"/>
      <c r="I1036" s="286">
        <f t="shared" si="100"/>
        <v>0</v>
      </c>
      <c r="J1036" s="241"/>
      <c r="K1036" s="230"/>
      <c r="M1036" s="208">
        <f t="shared" si="99"/>
        <v>0</v>
      </c>
      <c r="N1036" s="301"/>
      <c r="O1036" s="301"/>
    </row>
    <row r="1037" s="208" customFormat="1" spans="1:15">
      <c r="A1037" s="319">
        <v>2200116</v>
      </c>
      <c r="B1037" s="288" t="s">
        <v>925</v>
      </c>
      <c r="C1037" s="241"/>
      <c r="D1037" s="286">
        <v>0</v>
      </c>
      <c r="E1037" s="241"/>
      <c r="F1037" s="228"/>
      <c r="G1037" s="241"/>
      <c r="H1037" s="230"/>
      <c r="I1037" s="286">
        <f t="shared" si="100"/>
        <v>0</v>
      </c>
      <c r="J1037" s="241"/>
      <c r="K1037" s="230"/>
      <c r="M1037" s="208">
        <f t="shared" si="99"/>
        <v>0</v>
      </c>
      <c r="N1037" s="301"/>
      <c r="O1037" s="301"/>
    </row>
    <row r="1038" s="208" customFormat="1" spans="1:15">
      <c r="A1038" s="319">
        <v>2200119</v>
      </c>
      <c r="B1038" s="288" t="s">
        <v>926</v>
      </c>
      <c r="C1038" s="241"/>
      <c r="D1038" s="286">
        <v>0</v>
      </c>
      <c r="E1038" s="241"/>
      <c r="F1038" s="228"/>
      <c r="G1038" s="241"/>
      <c r="H1038" s="230"/>
      <c r="I1038" s="286">
        <f t="shared" si="100"/>
        <v>0</v>
      </c>
      <c r="J1038" s="241"/>
      <c r="K1038" s="230"/>
      <c r="M1038" s="208">
        <f t="shared" si="99"/>
        <v>0</v>
      </c>
      <c r="N1038" s="301"/>
      <c r="O1038" s="301"/>
    </row>
    <row r="1039" s="208" customFormat="1" spans="1:15">
      <c r="A1039" s="319">
        <v>2200150</v>
      </c>
      <c r="B1039" s="288" t="s">
        <v>725</v>
      </c>
      <c r="C1039" s="241">
        <v>22</v>
      </c>
      <c r="D1039" s="286">
        <v>27</v>
      </c>
      <c r="E1039" s="241">
        <v>27</v>
      </c>
      <c r="F1039" s="228">
        <f>E1039/D1039*100</f>
        <v>100</v>
      </c>
      <c r="G1039" s="229"/>
      <c r="H1039" s="230"/>
      <c r="I1039" s="286">
        <f t="shared" si="100"/>
        <v>28</v>
      </c>
      <c r="J1039" s="241"/>
      <c r="K1039" s="230"/>
      <c r="M1039" s="208">
        <f t="shared" si="99"/>
        <v>28</v>
      </c>
      <c r="N1039" s="301">
        <v>28</v>
      </c>
      <c r="O1039" s="301"/>
    </row>
    <row r="1040" s="208" customFormat="1" spans="1:15">
      <c r="A1040" s="319">
        <v>2200199</v>
      </c>
      <c r="B1040" s="288" t="s">
        <v>927</v>
      </c>
      <c r="C1040" s="241">
        <v>4000</v>
      </c>
      <c r="D1040" s="286">
        <v>0</v>
      </c>
      <c r="E1040" s="241">
        <v>5920</v>
      </c>
      <c r="F1040" s="228"/>
      <c r="G1040" s="229"/>
      <c r="H1040" s="230"/>
      <c r="I1040" s="286">
        <f t="shared" si="100"/>
        <v>0</v>
      </c>
      <c r="J1040" s="241"/>
      <c r="K1040" s="230"/>
      <c r="M1040" s="208">
        <f t="shared" si="99"/>
        <v>0</v>
      </c>
      <c r="N1040" s="301"/>
      <c r="O1040" s="301"/>
    </row>
    <row r="1041" spans="1:15">
      <c r="A1041" s="318">
        <v>22005</v>
      </c>
      <c r="B1041" s="307" t="s">
        <v>928</v>
      </c>
      <c r="C1041" s="317">
        <f>SUM(C1042:C1055)</f>
        <v>81</v>
      </c>
      <c r="D1041" s="313">
        <v>59</v>
      </c>
      <c r="E1041" s="317">
        <f>SUM(E1042:E1055)</f>
        <v>72</v>
      </c>
      <c r="F1041" s="282">
        <f>E1041/D1041*100</f>
        <v>122.033898305085</v>
      </c>
      <c r="G1041" s="280">
        <f>E1041-C1041</f>
        <v>-9</v>
      </c>
      <c r="H1041" s="283">
        <f>(E1041/C1041-1)*100</f>
        <v>-11.1111111111111</v>
      </c>
      <c r="I1041" s="313">
        <f>SUM(I1042:I1055)</f>
        <v>36</v>
      </c>
      <c r="J1041" s="304">
        <f>I1041-D1041</f>
        <v>-23</v>
      </c>
      <c r="K1041" s="283">
        <f>(I1041/D1041-1)*100</f>
        <v>-38.9830508474576</v>
      </c>
      <c r="M1041">
        <f t="shared" si="99"/>
        <v>0</v>
      </c>
      <c r="N1041" s="301"/>
      <c r="O1041" s="301"/>
    </row>
    <row r="1042" s="208" customFormat="1" spans="1:15">
      <c r="A1042" s="319">
        <v>2200501</v>
      </c>
      <c r="B1042" s="288" t="s">
        <v>706</v>
      </c>
      <c r="C1042" s="241">
        <v>3</v>
      </c>
      <c r="D1042" s="316">
        <v>0</v>
      </c>
      <c r="E1042" s="241"/>
      <c r="F1042" s="228"/>
      <c r="G1042" s="229"/>
      <c r="H1042" s="230"/>
      <c r="I1042" s="286">
        <f t="shared" ref="I1042:I1055" si="101">M1042+P1042+Q1042</f>
        <v>36</v>
      </c>
      <c r="J1042" s="241">
        <v>0</v>
      </c>
      <c r="K1042" s="230">
        <v>0</v>
      </c>
      <c r="M1042" s="208">
        <f t="shared" si="99"/>
        <v>36</v>
      </c>
      <c r="N1042" s="301">
        <v>36</v>
      </c>
      <c r="O1042" s="301"/>
    </row>
    <row r="1043" s="208" customFormat="1" spans="1:15">
      <c r="A1043" s="319">
        <v>2200502</v>
      </c>
      <c r="B1043" s="288" t="s">
        <v>707</v>
      </c>
      <c r="C1043" s="241">
        <v>69</v>
      </c>
      <c r="D1043" s="316">
        <v>59</v>
      </c>
      <c r="E1043" s="241">
        <v>72</v>
      </c>
      <c r="F1043" s="228"/>
      <c r="G1043" s="229"/>
      <c r="H1043" s="230"/>
      <c r="I1043" s="286">
        <f t="shared" si="101"/>
        <v>0</v>
      </c>
      <c r="J1043" s="241">
        <v>0</v>
      </c>
      <c r="K1043" s="230">
        <v>0</v>
      </c>
      <c r="M1043" s="208">
        <f t="shared" si="99"/>
        <v>0</v>
      </c>
      <c r="N1043" s="301"/>
      <c r="O1043" s="301"/>
    </row>
    <row r="1044" s="208" customFormat="1" spans="1:15">
      <c r="A1044" s="319">
        <v>2200503</v>
      </c>
      <c r="B1044" s="288" t="s">
        <v>708</v>
      </c>
      <c r="C1044" s="241">
        <v>0</v>
      </c>
      <c r="D1044" s="316">
        <v>0</v>
      </c>
      <c r="E1044" s="241"/>
      <c r="F1044" s="228"/>
      <c r="G1044" s="229"/>
      <c r="H1044" s="230"/>
      <c r="I1044" s="286">
        <f t="shared" si="101"/>
        <v>0</v>
      </c>
      <c r="J1044" s="241">
        <v>0</v>
      </c>
      <c r="K1044" s="230">
        <v>0</v>
      </c>
      <c r="M1044" s="208">
        <f t="shared" si="99"/>
        <v>0</v>
      </c>
      <c r="N1044" s="301"/>
      <c r="O1044" s="301"/>
    </row>
    <row r="1045" s="208" customFormat="1" spans="1:15">
      <c r="A1045" s="319">
        <v>2200504</v>
      </c>
      <c r="B1045" s="288" t="s">
        <v>929</v>
      </c>
      <c r="C1045" s="241">
        <v>5</v>
      </c>
      <c r="D1045" s="316">
        <v>0</v>
      </c>
      <c r="E1045" s="241"/>
      <c r="F1045" s="228"/>
      <c r="G1045" s="229"/>
      <c r="H1045" s="230"/>
      <c r="I1045" s="286">
        <f t="shared" si="101"/>
        <v>0</v>
      </c>
      <c r="J1045" s="241">
        <v>0</v>
      </c>
      <c r="K1045" s="230">
        <v>0</v>
      </c>
      <c r="M1045" s="208">
        <f t="shared" si="99"/>
        <v>0</v>
      </c>
      <c r="N1045" s="301"/>
      <c r="O1045" s="301"/>
    </row>
    <row r="1046" s="208" customFormat="1" spans="1:15">
      <c r="A1046" s="319">
        <v>2200506</v>
      </c>
      <c r="B1046" s="288" t="s">
        <v>930</v>
      </c>
      <c r="C1046" s="241"/>
      <c r="D1046" s="316">
        <v>0</v>
      </c>
      <c r="E1046" s="241"/>
      <c r="F1046" s="228"/>
      <c r="G1046" s="229"/>
      <c r="H1046" s="230"/>
      <c r="I1046" s="286">
        <f t="shared" si="101"/>
        <v>0</v>
      </c>
      <c r="J1046" s="241">
        <v>0</v>
      </c>
      <c r="K1046" s="230">
        <v>0</v>
      </c>
      <c r="M1046" s="208">
        <f t="shared" si="99"/>
        <v>0</v>
      </c>
      <c r="N1046" s="301"/>
      <c r="O1046" s="301"/>
    </row>
    <row r="1047" s="208" customFormat="1" spans="1:15">
      <c r="A1047" s="319">
        <v>2200507</v>
      </c>
      <c r="B1047" s="288" t="s">
        <v>931</v>
      </c>
      <c r="C1047" s="241"/>
      <c r="D1047" s="316">
        <v>0</v>
      </c>
      <c r="E1047" s="241"/>
      <c r="F1047" s="228"/>
      <c r="G1047" s="229"/>
      <c r="H1047" s="230"/>
      <c r="I1047" s="286">
        <f t="shared" si="101"/>
        <v>0</v>
      </c>
      <c r="J1047" s="241"/>
      <c r="K1047" s="230"/>
      <c r="M1047" s="208">
        <f t="shared" si="99"/>
        <v>0</v>
      </c>
      <c r="N1047" s="301"/>
      <c r="O1047" s="301"/>
    </row>
    <row r="1048" s="208" customFormat="1" spans="1:15">
      <c r="A1048" s="319">
        <v>2200508</v>
      </c>
      <c r="B1048" s="288" t="s">
        <v>932</v>
      </c>
      <c r="C1048" s="241"/>
      <c r="D1048" s="292">
        <v>0</v>
      </c>
      <c r="E1048" s="241"/>
      <c r="F1048" s="228"/>
      <c r="G1048" s="229"/>
      <c r="H1048" s="230"/>
      <c r="I1048" s="286">
        <f t="shared" si="101"/>
        <v>0</v>
      </c>
      <c r="J1048" s="241"/>
      <c r="K1048" s="230"/>
      <c r="M1048" s="208">
        <f t="shared" si="99"/>
        <v>0</v>
      </c>
      <c r="N1048" s="301"/>
      <c r="O1048" s="301"/>
    </row>
    <row r="1049" s="208" customFormat="1" spans="1:15">
      <c r="A1049" s="319">
        <v>2200509</v>
      </c>
      <c r="B1049" s="288" t="s">
        <v>933</v>
      </c>
      <c r="C1049" s="241"/>
      <c r="D1049" s="292">
        <v>0</v>
      </c>
      <c r="E1049" s="241"/>
      <c r="F1049" s="228"/>
      <c r="G1049" s="229"/>
      <c r="H1049" s="230"/>
      <c r="I1049" s="286">
        <f t="shared" si="101"/>
        <v>0</v>
      </c>
      <c r="J1049" s="241"/>
      <c r="K1049" s="230"/>
      <c r="M1049" s="208">
        <f t="shared" si="99"/>
        <v>0</v>
      </c>
      <c r="N1049" s="301"/>
      <c r="O1049" s="301"/>
    </row>
    <row r="1050" spans="1:15">
      <c r="A1050" s="319">
        <v>2200510</v>
      </c>
      <c r="B1050" s="169" t="s">
        <v>934</v>
      </c>
      <c r="C1050" s="241"/>
      <c r="D1050" s="292">
        <v>0</v>
      </c>
      <c r="E1050" s="241"/>
      <c r="F1050" s="228"/>
      <c r="G1050" s="229"/>
      <c r="H1050" s="230"/>
      <c r="I1050" s="286">
        <f t="shared" si="101"/>
        <v>0</v>
      </c>
      <c r="J1050" s="241"/>
      <c r="K1050" s="230"/>
      <c r="M1050">
        <f t="shared" si="99"/>
        <v>0</v>
      </c>
      <c r="N1050" s="301"/>
      <c r="O1050" s="301"/>
    </row>
    <row r="1051" spans="1:15">
      <c r="A1051" s="319">
        <v>2200511</v>
      </c>
      <c r="B1051" s="169" t="s">
        <v>935</v>
      </c>
      <c r="C1051" s="241"/>
      <c r="D1051" s="292">
        <v>0</v>
      </c>
      <c r="E1051" s="241"/>
      <c r="F1051" s="228"/>
      <c r="G1051" s="229"/>
      <c r="H1051" s="230"/>
      <c r="I1051" s="286">
        <f t="shared" si="101"/>
        <v>0</v>
      </c>
      <c r="J1051" s="241"/>
      <c r="K1051" s="230"/>
      <c r="M1051">
        <f t="shared" si="99"/>
        <v>0</v>
      </c>
      <c r="N1051" s="301"/>
      <c r="O1051" s="301"/>
    </row>
    <row r="1052" spans="1:15">
      <c r="A1052" s="319">
        <v>2200512</v>
      </c>
      <c r="B1052" s="169" t="s">
        <v>936</v>
      </c>
      <c r="C1052" s="241"/>
      <c r="D1052" s="292">
        <v>0</v>
      </c>
      <c r="E1052" s="241"/>
      <c r="F1052" s="228"/>
      <c r="G1052" s="229"/>
      <c r="H1052" s="230"/>
      <c r="I1052" s="286">
        <f t="shared" si="101"/>
        <v>0</v>
      </c>
      <c r="J1052" s="241"/>
      <c r="K1052" s="230"/>
      <c r="M1052">
        <f t="shared" si="99"/>
        <v>0</v>
      </c>
      <c r="N1052" s="301"/>
      <c r="O1052" s="301"/>
    </row>
    <row r="1053" spans="1:15">
      <c r="A1053" s="319">
        <v>2200513</v>
      </c>
      <c r="B1053" s="169" t="s">
        <v>937</v>
      </c>
      <c r="C1053" s="241"/>
      <c r="D1053" s="292">
        <v>0</v>
      </c>
      <c r="E1053" s="241"/>
      <c r="F1053" s="228"/>
      <c r="G1053" s="229"/>
      <c r="H1053" s="230"/>
      <c r="I1053" s="286">
        <f t="shared" si="101"/>
        <v>0</v>
      </c>
      <c r="J1053" s="241">
        <v>0</v>
      </c>
      <c r="K1053" s="230">
        <v>0</v>
      </c>
      <c r="M1053">
        <f t="shared" si="99"/>
        <v>0</v>
      </c>
      <c r="N1053" s="301"/>
      <c r="O1053" s="301"/>
    </row>
    <row r="1054" spans="1:15">
      <c r="A1054" s="319">
        <v>2200514</v>
      </c>
      <c r="B1054" s="169" t="s">
        <v>938</v>
      </c>
      <c r="C1054" s="241"/>
      <c r="D1054" s="292">
        <v>0</v>
      </c>
      <c r="E1054" s="241"/>
      <c r="F1054" s="228"/>
      <c r="G1054" s="229"/>
      <c r="H1054" s="230"/>
      <c r="I1054" s="286">
        <f t="shared" si="101"/>
        <v>0</v>
      </c>
      <c r="J1054" s="241">
        <v>0</v>
      </c>
      <c r="K1054" s="230">
        <v>0</v>
      </c>
      <c r="M1054">
        <f t="shared" si="99"/>
        <v>0</v>
      </c>
      <c r="N1054" s="301"/>
      <c r="O1054" s="301"/>
    </row>
    <row r="1055" spans="1:15">
      <c r="A1055" s="319">
        <v>2200599</v>
      </c>
      <c r="B1055" s="169" t="s">
        <v>939</v>
      </c>
      <c r="C1055" s="241">
        <v>4</v>
      </c>
      <c r="D1055" s="292">
        <v>0</v>
      </c>
      <c r="E1055" s="241"/>
      <c r="F1055" s="228"/>
      <c r="G1055" s="229"/>
      <c r="H1055" s="230"/>
      <c r="I1055" s="286">
        <f t="shared" si="101"/>
        <v>0</v>
      </c>
      <c r="J1055" s="241">
        <v>0</v>
      </c>
      <c r="K1055" s="230">
        <v>0</v>
      </c>
      <c r="M1055">
        <f t="shared" si="99"/>
        <v>0</v>
      </c>
      <c r="N1055" s="301"/>
      <c r="O1055" s="301"/>
    </row>
    <row r="1056" spans="1:15">
      <c r="A1056" s="318">
        <v>22099</v>
      </c>
      <c r="B1056" s="307" t="s">
        <v>940</v>
      </c>
      <c r="C1056" s="304"/>
      <c r="D1056" s="313"/>
      <c r="E1056" s="304"/>
      <c r="F1056" s="282"/>
      <c r="G1056" s="280">
        <f>E1056-C1056</f>
        <v>0</v>
      </c>
      <c r="H1056" s="283"/>
      <c r="I1056" s="313"/>
      <c r="J1056" s="304">
        <f>I1056-D1056</f>
        <v>0</v>
      </c>
      <c r="K1056" s="283"/>
      <c r="M1056">
        <f t="shared" si="99"/>
        <v>0</v>
      </c>
      <c r="N1056" s="301"/>
      <c r="O1056" s="301"/>
    </row>
    <row r="1057" s="208" customFormat="1" spans="1:15">
      <c r="A1057" s="273">
        <v>221</v>
      </c>
      <c r="B1057" s="274" t="s">
        <v>941</v>
      </c>
      <c r="C1057" s="275">
        <f>C1058+C1070+C1074</f>
        <v>16069</v>
      </c>
      <c r="D1057" s="302">
        <v>12463</v>
      </c>
      <c r="E1057" s="275">
        <f>E1058+E1070+E1074</f>
        <v>13329</v>
      </c>
      <c r="F1057" s="276">
        <f>E1057/D1057*100</f>
        <v>106.948567760571</v>
      </c>
      <c r="G1057" s="275">
        <f>E1057-C1057</f>
        <v>-2740</v>
      </c>
      <c r="H1057" s="277">
        <f>(E1057/C1057-1)*100</f>
        <v>-17.0514655547949</v>
      </c>
      <c r="I1057" s="302">
        <f>I1058+I1070+I1074</f>
        <v>12298</v>
      </c>
      <c r="J1057" s="303">
        <f>I1057-D1057</f>
        <v>-165</v>
      </c>
      <c r="K1057" s="277">
        <f>(I1057/D1057-1)*100</f>
        <v>-1.32391879964695</v>
      </c>
      <c r="M1057" s="208">
        <f t="shared" si="99"/>
        <v>0</v>
      </c>
      <c r="N1057" s="301"/>
      <c r="O1057" s="301"/>
    </row>
    <row r="1058" spans="1:15">
      <c r="A1058" s="318">
        <v>22101</v>
      </c>
      <c r="B1058" s="307" t="s">
        <v>942</v>
      </c>
      <c r="C1058" s="317">
        <f>SUM(C1059:C1069)</f>
        <v>9456</v>
      </c>
      <c r="D1058" s="313">
        <v>4075</v>
      </c>
      <c r="E1058" s="317">
        <f>SUM(E1059:E1069)</f>
        <v>5550</v>
      </c>
      <c r="F1058" s="282">
        <f>E1058/D1058*100</f>
        <v>136.196319018405</v>
      </c>
      <c r="G1058" s="280">
        <f>E1058-C1058</f>
        <v>-3906</v>
      </c>
      <c r="H1058" s="283">
        <f>(E1058/C1058-1)*100</f>
        <v>-41.3071065989848</v>
      </c>
      <c r="I1058" s="313">
        <f>SUM(I1059:I1069)</f>
        <v>3247</v>
      </c>
      <c r="J1058" s="304">
        <f>I1058-D1058</f>
        <v>-828</v>
      </c>
      <c r="K1058" s="283">
        <f>(I1058/D1058-1)*100</f>
        <v>-20.319018404908</v>
      </c>
      <c r="M1058">
        <f t="shared" si="99"/>
        <v>0</v>
      </c>
      <c r="N1058" s="301"/>
      <c r="O1058" s="301"/>
    </row>
    <row r="1059" s="208" customFormat="1" spans="1:15">
      <c r="A1059" s="319">
        <v>2210101</v>
      </c>
      <c r="B1059" s="288" t="s">
        <v>943</v>
      </c>
      <c r="C1059" s="241"/>
      <c r="D1059" s="316">
        <v>0</v>
      </c>
      <c r="E1059" s="241"/>
      <c r="F1059" s="228"/>
      <c r="G1059" s="229"/>
      <c r="H1059" s="230"/>
      <c r="I1059" s="286">
        <f t="shared" ref="I1059:I1068" si="102">M1059+P1059+Q1059</f>
        <v>0</v>
      </c>
      <c r="J1059" s="241"/>
      <c r="K1059" s="230">
        <v>0</v>
      </c>
      <c r="M1059" s="208">
        <f t="shared" si="99"/>
        <v>0</v>
      </c>
      <c r="N1059" s="301"/>
      <c r="O1059" s="301"/>
    </row>
    <row r="1060" s="208" customFormat="1" spans="1:15">
      <c r="A1060" s="319">
        <v>2210102</v>
      </c>
      <c r="B1060" s="288" t="s">
        <v>944</v>
      </c>
      <c r="C1060" s="241"/>
      <c r="D1060" s="316">
        <v>0</v>
      </c>
      <c r="E1060" s="241"/>
      <c r="F1060" s="228"/>
      <c r="G1060" s="229"/>
      <c r="H1060" s="230"/>
      <c r="I1060" s="286">
        <f t="shared" si="102"/>
        <v>0</v>
      </c>
      <c r="J1060" s="241"/>
      <c r="K1060" s="230">
        <v>0</v>
      </c>
      <c r="M1060" s="208">
        <f t="shared" si="99"/>
        <v>0</v>
      </c>
      <c r="N1060" s="301"/>
      <c r="O1060" s="301"/>
    </row>
    <row r="1061" s="208" customFormat="1" spans="1:17">
      <c r="A1061" s="319">
        <v>2210103</v>
      </c>
      <c r="B1061" s="288" t="s">
        <v>945</v>
      </c>
      <c r="C1061" s="241">
        <v>1556</v>
      </c>
      <c r="D1061" s="316">
        <v>1959</v>
      </c>
      <c r="E1061" s="241">
        <v>1900</v>
      </c>
      <c r="F1061" s="228"/>
      <c r="G1061" s="229"/>
      <c r="H1061" s="230"/>
      <c r="I1061" s="286">
        <f t="shared" si="102"/>
        <v>230</v>
      </c>
      <c r="J1061" s="241"/>
      <c r="K1061" s="230">
        <v>0</v>
      </c>
      <c r="M1061" s="208">
        <f t="shared" si="99"/>
        <v>0</v>
      </c>
      <c r="N1061" s="301"/>
      <c r="O1061" s="301"/>
      <c r="P1061" s="208">
        <v>28</v>
      </c>
      <c r="Q1061" s="208">
        <v>202</v>
      </c>
    </row>
    <row r="1062" s="208" customFormat="1" spans="1:15">
      <c r="A1062" s="319">
        <v>2210104</v>
      </c>
      <c r="B1062" s="288" t="s">
        <v>946</v>
      </c>
      <c r="C1062" s="241">
        <v>0</v>
      </c>
      <c r="D1062" s="316">
        <v>0</v>
      </c>
      <c r="E1062" s="241">
        <v>0</v>
      </c>
      <c r="F1062" s="228"/>
      <c r="G1062" s="229"/>
      <c r="H1062" s="230"/>
      <c r="I1062" s="286">
        <f t="shared" si="102"/>
        <v>0</v>
      </c>
      <c r="J1062" s="241"/>
      <c r="K1062" s="230">
        <v>0</v>
      </c>
      <c r="M1062" s="208">
        <f t="shared" si="99"/>
        <v>0</v>
      </c>
      <c r="N1062" s="301"/>
      <c r="O1062" s="301"/>
    </row>
    <row r="1063" s="208" customFormat="1" spans="1:16">
      <c r="A1063" s="319">
        <v>2210105</v>
      </c>
      <c r="B1063" s="288" t="s">
        <v>947</v>
      </c>
      <c r="C1063" s="241">
        <v>493</v>
      </c>
      <c r="D1063" s="316">
        <v>144</v>
      </c>
      <c r="E1063" s="241">
        <v>228</v>
      </c>
      <c r="F1063" s="228"/>
      <c r="G1063" s="229"/>
      <c r="H1063" s="230"/>
      <c r="I1063" s="286">
        <f t="shared" si="102"/>
        <v>124</v>
      </c>
      <c r="J1063" s="241"/>
      <c r="K1063" s="230">
        <v>0</v>
      </c>
      <c r="M1063" s="208">
        <f t="shared" si="99"/>
        <v>0</v>
      </c>
      <c r="N1063" s="301"/>
      <c r="O1063" s="301"/>
      <c r="P1063" s="208">
        <v>124</v>
      </c>
    </row>
    <row r="1064" s="208" customFormat="1" spans="1:15">
      <c r="A1064" s="319">
        <v>2210106</v>
      </c>
      <c r="B1064" s="288" t="s">
        <v>948</v>
      </c>
      <c r="C1064" s="241">
        <v>31</v>
      </c>
      <c r="D1064" s="316">
        <v>0</v>
      </c>
      <c r="E1064" s="241">
        <v>0</v>
      </c>
      <c r="F1064" s="228"/>
      <c r="G1064" s="229"/>
      <c r="H1064" s="230"/>
      <c r="I1064" s="286">
        <f t="shared" si="102"/>
        <v>0</v>
      </c>
      <c r="J1064" s="241"/>
      <c r="K1064" s="230"/>
      <c r="M1064" s="208">
        <f t="shared" si="99"/>
        <v>0</v>
      </c>
      <c r="N1064" s="301"/>
      <c r="O1064" s="301"/>
    </row>
    <row r="1065" s="208" customFormat="1" spans="1:17">
      <c r="A1065" s="319">
        <v>2210107</v>
      </c>
      <c r="B1065" s="288" t="s">
        <v>949</v>
      </c>
      <c r="C1065" s="241">
        <v>15</v>
      </c>
      <c r="D1065" s="292">
        <v>28</v>
      </c>
      <c r="E1065" s="241">
        <v>24</v>
      </c>
      <c r="F1065" s="228"/>
      <c r="G1065" s="229"/>
      <c r="H1065" s="230"/>
      <c r="I1065" s="286">
        <f t="shared" si="102"/>
        <v>26</v>
      </c>
      <c r="J1065" s="241">
        <v>0</v>
      </c>
      <c r="K1065" s="230">
        <v>0</v>
      </c>
      <c r="M1065" s="208">
        <f t="shared" si="99"/>
        <v>0</v>
      </c>
      <c r="N1065" s="301"/>
      <c r="O1065" s="301"/>
      <c r="P1065" s="208">
        <v>23</v>
      </c>
      <c r="Q1065" s="208">
        <v>3</v>
      </c>
    </row>
    <row r="1066" s="208" customFormat="1" spans="1:17">
      <c r="A1066" s="319">
        <v>2210108</v>
      </c>
      <c r="B1066" s="288" t="s">
        <v>950</v>
      </c>
      <c r="C1066" s="241">
        <v>3796</v>
      </c>
      <c r="D1066" s="292">
        <v>1458</v>
      </c>
      <c r="E1066" s="241">
        <v>559</v>
      </c>
      <c r="F1066" s="228"/>
      <c r="G1066" s="229"/>
      <c r="H1066" s="230"/>
      <c r="I1066" s="286">
        <f t="shared" si="102"/>
        <v>2703</v>
      </c>
      <c r="J1066" s="241"/>
      <c r="K1066" s="230"/>
      <c r="M1066" s="208">
        <f t="shared" si="99"/>
        <v>0</v>
      </c>
      <c r="N1066" s="301"/>
      <c r="O1066" s="301"/>
      <c r="P1066" s="208">
        <v>586</v>
      </c>
      <c r="Q1066" s="208">
        <v>2117</v>
      </c>
    </row>
    <row r="1067" s="208" customFormat="1" spans="1:15">
      <c r="A1067" s="319">
        <v>2210109</v>
      </c>
      <c r="B1067" s="288" t="s">
        <v>951</v>
      </c>
      <c r="C1067" s="241"/>
      <c r="D1067" s="292"/>
      <c r="E1067" s="241">
        <v>0</v>
      </c>
      <c r="F1067" s="228"/>
      <c r="G1067" s="229"/>
      <c r="H1067" s="230"/>
      <c r="I1067" s="286"/>
      <c r="J1067" s="241"/>
      <c r="K1067" s="230"/>
      <c r="M1067" s="208">
        <f t="shared" si="99"/>
        <v>0</v>
      </c>
      <c r="N1067" s="301"/>
      <c r="O1067" s="301"/>
    </row>
    <row r="1068" s="208" customFormat="1" spans="1:17">
      <c r="A1068" s="319">
        <v>2210110</v>
      </c>
      <c r="B1068" s="288" t="s">
        <v>952</v>
      </c>
      <c r="C1068" s="241"/>
      <c r="D1068" s="292">
        <v>241</v>
      </c>
      <c r="E1068" s="241">
        <v>59</v>
      </c>
      <c r="F1068" s="228"/>
      <c r="G1068" s="229"/>
      <c r="H1068" s="230"/>
      <c r="I1068" s="286">
        <f>M1068+P1068+Q1068</f>
        <v>164</v>
      </c>
      <c r="J1068" s="241"/>
      <c r="K1068" s="230"/>
      <c r="M1068" s="208">
        <f t="shared" si="99"/>
        <v>0</v>
      </c>
      <c r="N1068" s="301"/>
      <c r="O1068" s="301"/>
      <c r="Q1068" s="208">
        <v>164</v>
      </c>
    </row>
    <row r="1069" s="208" customFormat="1" spans="1:15">
      <c r="A1069" s="319">
        <v>2210199</v>
      </c>
      <c r="B1069" s="288" t="s">
        <v>953</v>
      </c>
      <c r="C1069" s="241">
        <v>3565</v>
      </c>
      <c r="D1069" s="316">
        <v>245</v>
      </c>
      <c r="E1069" s="241">
        <v>2780</v>
      </c>
      <c r="F1069" s="228"/>
      <c r="G1069" s="229"/>
      <c r="H1069" s="230"/>
      <c r="I1069" s="286">
        <f>M1069+P1069+Q1069</f>
        <v>0</v>
      </c>
      <c r="J1069" s="241">
        <v>0</v>
      </c>
      <c r="K1069" s="230">
        <v>0</v>
      </c>
      <c r="M1069" s="208">
        <f t="shared" si="99"/>
        <v>0</v>
      </c>
      <c r="N1069" s="301"/>
      <c r="O1069" s="301"/>
    </row>
    <row r="1070" spans="1:15">
      <c r="A1070" s="318">
        <v>22102</v>
      </c>
      <c r="B1070" s="307" t="s">
        <v>954</v>
      </c>
      <c r="C1070" s="317">
        <f>SUM(C1071:C1073)</f>
        <v>6379</v>
      </c>
      <c r="D1070" s="313">
        <v>8139</v>
      </c>
      <c r="E1070" s="317">
        <f>SUM(E1071:E1073)</f>
        <v>7545</v>
      </c>
      <c r="F1070" s="282">
        <f>E1070/D1070*100</f>
        <v>92.7018061186878</v>
      </c>
      <c r="G1070" s="280">
        <f>E1070-C1070</f>
        <v>1166</v>
      </c>
      <c r="H1070" s="283">
        <f>(E1070/C1070-1)*100</f>
        <v>18.278727073209</v>
      </c>
      <c r="I1070" s="313">
        <f>SUM(I1071:I1073)</f>
        <v>8867</v>
      </c>
      <c r="J1070" s="304">
        <f>I1070-D1070</f>
        <v>728</v>
      </c>
      <c r="K1070" s="283">
        <f>(I1070/D1070-1)*100</f>
        <v>8.94458778719745</v>
      </c>
      <c r="M1070">
        <f t="shared" si="99"/>
        <v>0</v>
      </c>
      <c r="N1070" s="301"/>
      <c r="O1070" s="301"/>
    </row>
    <row r="1071" s="208" customFormat="1" spans="1:15">
      <c r="A1071" s="319">
        <v>2210201</v>
      </c>
      <c r="B1071" s="288" t="s">
        <v>955</v>
      </c>
      <c r="C1071" s="241">
        <v>6379</v>
      </c>
      <c r="D1071" s="292">
        <v>8139</v>
      </c>
      <c r="E1071" s="241">
        <v>7545</v>
      </c>
      <c r="F1071" s="228"/>
      <c r="G1071" s="229"/>
      <c r="H1071" s="230"/>
      <c r="I1071" s="286">
        <f>M1071+P1071+Q1071</f>
        <v>8867</v>
      </c>
      <c r="J1071" s="241"/>
      <c r="K1071" s="230"/>
      <c r="M1071" s="208">
        <f t="shared" si="99"/>
        <v>8867</v>
      </c>
      <c r="N1071" s="301">
        <v>8867</v>
      </c>
      <c r="O1071" s="301"/>
    </row>
    <row r="1072" spans="1:15">
      <c r="A1072" s="319">
        <v>2210202</v>
      </c>
      <c r="B1072" s="169" t="s">
        <v>956</v>
      </c>
      <c r="C1072" s="241"/>
      <c r="D1072" s="292">
        <v>0</v>
      </c>
      <c r="E1072" s="241"/>
      <c r="F1072" s="228"/>
      <c r="G1072" s="229"/>
      <c r="H1072" s="230"/>
      <c r="I1072" s="286">
        <f>M1072+P1072+Q1072</f>
        <v>0</v>
      </c>
      <c r="J1072" s="241"/>
      <c r="K1072" s="230"/>
      <c r="M1072">
        <f t="shared" si="99"/>
        <v>0</v>
      </c>
      <c r="N1072" s="301"/>
      <c r="O1072" s="301"/>
    </row>
    <row r="1073" spans="1:15">
      <c r="A1073" s="319">
        <v>2210203</v>
      </c>
      <c r="B1073" s="169" t="s">
        <v>957</v>
      </c>
      <c r="C1073" s="241"/>
      <c r="D1073" s="292">
        <v>0</v>
      </c>
      <c r="E1073" s="241"/>
      <c r="F1073" s="228"/>
      <c r="G1073" s="229"/>
      <c r="H1073" s="230"/>
      <c r="I1073" s="286">
        <f>M1073+P1073+Q1073</f>
        <v>0</v>
      </c>
      <c r="J1073" s="241"/>
      <c r="K1073" s="230"/>
      <c r="M1073">
        <f t="shared" si="99"/>
        <v>0</v>
      </c>
      <c r="N1073" s="301"/>
      <c r="O1073" s="301"/>
    </row>
    <row r="1074" spans="1:15">
      <c r="A1074" s="318">
        <v>22103</v>
      </c>
      <c r="B1074" s="307" t="s">
        <v>958</v>
      </c>
      <c r="C1074" s="317">
        <f>SUM(C1075:C1077)</f>
        <v>234</v>
      </c>
      <c r="D1074" s="313">
        <v>249</v>
      </c>
      <c r="E1074" s="317">
        <f>SUM(E1075:E1077)</f>
        <v>234</v>
      </c>
      <c r="F1074" s="282">
        <f>E1074/D1074*100</f>
        <v>93.9759036144578</v>
      </c>
      <c r="G1074" s="280">
        <f>E1074-C1074</f>
        <v>0</v>
      </c>
      <c r="H1074" s="283">
        <f>(E1074/C1074-1)*100</f>
        <v>0</v>
      </c>
      <c r="I1074" s="313">
        <f>SUM(I1075:I1077)</f>
        <v>184</v>
      </c>
      <c r="J1074" s="304">
        <f>I1074-D1074</f>
        <v>-65</v>
      </c>
      <c r="K1074" s="283">
        <f>(I1074/D1074-1)*100</f>
        <v>-26.1044176706827</v>
      </c>
      <c r="M1074">
        <f t="shared" si="99"/>
        <v>0</v>
      </c>
      <c r="N1074" s="301"/>
      <c r="O1074" s="301"/>
    </row>
    <row r="1075" spans="1:15">
      <c r="A1075" s="322">
        <v>2210301</v>
      </c>
      <c r="B1075" s="169" t="s">
        <v>959</v>
      </c>
      <c r="C1075" s="241"/>
      <c r="D1075" s="292">
        <v>0</v>
      </c>
      <c r="E1075" s="241"/>
      <c r="F1075" s="228"/>
      <c r="G1075" s="229"/>
      <c r="H1075" s="230"/>
      <c r="I1075" s="286">
        <f>M1075+P1075+Q1075</f>
        <v>0</v>
      </c>
      <c r="J1075" s="241"/>
      <c r="K1075" s="230"/>
      <c r="M1075">
        <f t="shared" si="99"/>
        <v>0</v>
      </c>
      <c r="N1075" s="301"/>
      <c r="O1075" s="301"/>
    </row>
    <row r="1076" spans="1:15">
      <c r="A1076" s="322">
        <v>2210302</v>
      </c>
      <c r="B1076" s="169" t="s">
        <v>960</v>
      </c>
      <c r="C1076" s="241"/>
      <c r="D1076" s="292">
        <v>0</v>
      </c>
      <c r="E1076" s="241">
        <v>1</v>
      </c>
      <c r="F1076" s="228"/>
      <c r="G1076" s="229"/>
      <c r="H1076" s="230"/>
      <c r="I1076" s="286">
        <f>M1076+P1076+Q1076</f>
        <v>0</v>
      </c>
      <c r="J1076" s="241"/>
      <c r="K1076" s="230"/>
      <c r="M1076">
        <f t="shared" si="99"/>
        <v>0</v>
      </c>
      <c r="N1076" s="301"/>
      <c r="O1076" s="301"/>
    </row>
    <row r="1077" spans="1:15">
      <c r="A1077" s="322">
        <v>2210399</v>
      </c>
      <c r="B1077" s="169" t="s">
        <v>961</v>
      </c>
      <c r="C1077" s="241">
        <v>234</v>
      </c>
      <c r="D1077" s="292">
        <v>249</v>
      </c>
      <c r="E1077" s="241">
        <v>233</v>
      </c>
      <c r="F1077" s="228"/>
      <c r="G1077" s="241"/>
      <c r="H1077" s="230"/>
      <c r="I1077" s="286">
        <f>M1077+P1077+Q1077</f>
        <v>184</v>
      </c>
      <c r="J1077" s="241"/>
      <c r="K1077" s="230"/>
      <c r="M1077">
        <f t="shared" si="99"/>
        <v>184</v>
      </c>
      <c r="N1077" s="301">
        <v>184</v>
      </c>
      <c r="O1077" s="301"/>
    </row>
    <row r="1078" s="208" customFormat="1" spans="1:15">
      <c r="A1078" s="273">
        <v>222</v>
      </c>
      <c r="B1078" s="274" t="s">
        <v>962</v>
      </c>
      <c r="C1078" s="275">
        <f>C1079+C1094+C1101+C1107</f>
        <v>37</v>
      </c>
      <c r="D1078" s="275">
        <f>D1079+D1094+D1101+D1107</f>
        <v>332</v>
      </c>
      <c r="E1078" s="275">
        <f>E1079+E1094+E1101+E1107</f>
        <v>137</v>
      </c>
      <c r="F1078" s="276">
        <f>E1078/D1078*100</f>
        <v>41.2650602409639</v>
      </c>
      <c r="G1078" s="275">
        <f>E1078-C1078</f>
        <v>100</v>
      </c>
      <c r="H1078" s="277">
        <f>(E1078/C1078-1)*100</f>
        <v>270.27027027027</v>
      </c>
      <c r="I1078" s="302">
        <f>I1079+I1094+I1101+I1107</f>
        <v>196</v>
      </c>
      <c r="J1078" s="303">
        <f>I1078-D1078</f>
        <v>-136</v>
      </c>
      <c r="K1078" s="277">
        <f>(I1078/D1078-1)*100</f>
        <v>-40.9638554216867</v>
      </c>
      <c r="M1078" s="208">
        <f t="shared" si="99"/>
        <v>0</v>
      </c>
      <c r="N1078" s="301"/>
      <c r="O1078" s="301"/>
    </row>
    <row r="1079" spans="1:15">
      <c r="A1079" s="318">
        <v>22201</v>
      </c>
      <c r="B1079" s="307" t="s">
        <v>963</v>
      </c>
      <c r="C1079" s="317"/>
      <c r="D1079" s="313">
        <v>17</v>
      </c>
      <c r="E1079" s="317">
        <f>SUM(E1080:E1093)</f>
        <v>17</v>
      </c>
      <c r="F1079" s="282">
        <f>E1079/D1079*100</f>
        <v>100</v>
      </c>
      <c r="G1079" s="280">
        <f>E1079-C1079</f>
        <v>17</v>
      </c>
      <c r="H1079" s="283" t="e">
        <f>(E1079/C1079-1)*100</f>
        <v>#DIV/0!</v>
      </c>
      <c r="I1079" s="313">
        <f>SUM(I1080:I1093)</f>
        <v>24</v>
      </c>
      <c r="J1079" s="304">
        <f>I1079-D1079</f>
        <v>7</v>
      </c>
      <c r="K1079" s="283">
        <f>(I1079/D1079-1)*100</f>
        <v>41.1764705882353</v>
      </c>
      <c r="M1079">
        <f t="shared" si="99"/>
        <v>0</v>
      </c>
      <c r="N1079" s="301"/>
      <c r="O1079" s="301"/>
    </row>
    <row r="1080" s="208" customFormat="1" spans="1:15">
      <c r="A1080" s="319">
        <v>2220101</v>
      </c>
      <c r="B1080" s="288" t="s">
        <v>706</v>
      </c>
      <c r="C1080" s="241"/>
      <c r="D1080" s="316">
        <v>0</v>
      </c>
      <c r="E1080" s="241"/>
      <c r="F1080" s="228"/>
      <c r="G1080" s="229"/>
      <c r="H1080" s="230"/>
      <c r="I1080" s="286">
        <f t="shared" ref="I1080:I1093" si="103">M1080+P1080+Q1080</f>
        <v>0</v>
      </c>
      <c r="J1080" s="241"/>
      <c r="K1080" s="230"/>
      <c r="M1080" s="208">
        <f t="shared" si="99"/>
        <v>0</v>
      </c>
      <c r="N1080" s="301"/>
      <c r="O1080" s="301"/>
    </row>
    <row r="1081" s="208" customFormat="1" spans="1:15">
      <c r="A1081" s="319">
        <v>2220102</v>
      </c>
      <c r="B1081" s="288" t="s">
        <v>707</v>
      </c>
      <c r="C1081" s="241"/>
      <c r="D1081" s="316">
        <v>0</v>
      </c>
      <c r="E1081" s="241"/>
      <c r="F1081" s="228"/>
      <c r="G1081" s="229"/>
      <c r="H1081" s="230"/>
      <c r="I1081" s="286">
        <f t="shared" si="103"/>
        <v>5</v>
      </c>
      <c r="J1081" s="241"/>
      <c r="K1081" s="230"/>
      <c r="M1081" s="208">
        <f t="shared" si="99"/>
        <v>5</v>
      </c>
      <c r="N1081" s="301">
        <v>5</v>
      </c>
      <c r="O1081" s="301"/>
    </row>
    <row r="1082" s="208" customFormat="1" spans="1:15">
      <c r="A1082" s="319">
        <v>2220103</v>
      </c>
      <c r="B1082" s="288" t="s">
        <v>708</v>
      </c>
      <c r="C1082" s="241"/>
      <c r="D1082" s="316">
        <v>0</v>
      </c>
      <c r="E1082" s="241"/>
      <c r="F1082" s="228"/>
      <c r="G1082" s="229"/>
      <c r="H1082" s="230"/>
      <c r="I1082" s="286">
        <f t="shared" si="103"/>
        <v>0</v>
      </c>
      <c r="J1082" s="241"/>
      <c r="K1082" s="230"/>
      <c r="M1082" s="208">
        <f t="shared" si="99"/>
        <v>0</v>
      </c>
      <c r="N1082" s="301"/>
      <c r="O1082" s="301"/>
    </row>
    <row r="1083" s="208" customFormat="1" spans="1:15">
      <c r="A1083" s="319">
        <v>2220104</v>
      </c>
      <c r="B1083" s="288" t="s">
        <v>964</v>
      </c>
      <c r="C1083" s="241"/>
      <c r="D1083" s="292">
        <v>0</v>
      </c>
      <c r="E1083" s="241"/>
      <c r="F1083" s="228"/>
      <c r="G1083" s="229"/>
      <c r="H1083" s="230"/>
      <c r="I1083" s="286">
        <f t="shared" si="103"/>
        <v>0</v>
      </c>
      <c r="J1083" s="241"/>
      <c r="K1083" s="230"/>
      <c r="M1083" s="208">
        <f t="shared" si="99"/>
        <v>0</v>
      </c>
      <c r="N1083" s="301"/>
      <c r="O1083" s="301"/>
    </row>
    <row r="1084" s="208" customFormat="1" spans="1:15">
      <c r="A1084" s="319">
        <v>2220105</v>
      </c>
      <c r="B1084" s="288" t="s">
        <v>965</v>
      </c>
      <c r="C1084" s="241"/>
      <c r="D1084" s="292">
        <v>0</v>
      </c>
      <c r="E1084" s="241"/>
      <c r="F1084" s="228"/>
      <c r="G1084" s="229"/>
      <c r="H1084" s="230"/>
      <c r="I1084" s="286">
        <f t="shared" si="103"/>
        <v>0</v>
      </c>
      <c r="J1084" s="241"/>
      <c r="K1084" s="230"/>
      <c r="M1084" s="208">
        <f t="shared" si="99"/>
        <v>0</v>
      </c>
      <c r="N1084" s="301"/>
      <c r="O1084" s="301"/>
    </row>
    <row r="1085" spans="1:16">
      <c r="A1085" s="319">
        <v>2220106</v>
      </c>
      <c r="B1085" s="169" t="s">
        <v>966</v>
      </c>
      <c r="C1085" s="241"/>
      <c r="D1085" s="292">
        <v>17</v>
      </c>
      <c r="E1085" s="241">
        <v>17</v>
      </c>
      <c r="F1085" s="228"/>
      <c r="G1085" s="229"/>
      <c r="H1085" s="230"/>
      <c r="I1085" s="286">
        <f t="shared" si="103"/>
        <v>14</v>
      </c>
      <c r="J1085" s="241"/>
      <c r="K1085" s="230"/>
      <c r="M1085">
        <f t="shared" si="99"/>
        <v>0</v>
      </c>
      <c r="N1085" s="301"/>
      <c r="O1085" s="301"/>
      <c r="P1085">
        <v>14</v>
      </c>
    </row>
    <row r="1086" spans="1:15">
      <c r="A1086" s="319">
        <v>2220107</v>
      </c>
      <c r="B1086" s="169" t="s">
        <v>967</v>
      </c>
      <c r="C1086" s="241"/>
      <c r="D1086" s="292">
        <v>0</v>
      </c>
      <c r="E1086" s="241"/>
      <c r="F1086" s="228"/>
      <c r="G1086" s="229"/>
      <c r="H1086" s="230"/>
      <c r="I1086" s="286">
        <f t="shared" si="103"/>
        <v>0</v>
      </c>
      <c r="J1086" s="241"/>
      <c r="K1086" s="230"/>
      <c r="M1086">
        <f t="shared" si="99"/>
        <v>0</v>
      </c>
      <c r="N1086" s="301"/>
      <c r="O1086" s="301"/>
    </row>
    <row r="1087" spans="1:15">
      <c r="A1087" s="319">
        <v>2220112</v>
      </c>
      <c r="B1087" s="169" t="s">
        <v>968</v>
      </c>
      <c r="C1087" s="241"/>
      <c r="D1087" s="292">
        <v>0</v>
      </c>
      <c r="E1087" s="241"/>
      <c r="F1087" s="228"/>
      <c r="G1087" s="229"/>
      <c r="H1087" s="230"/>
      <c r="I1087" s="286">
        <f t="shared" si="103"/>
        <v>0</v>
      </c>
      <c r="J1087" s="241"/>
      <c r="K1087" s="230"/>
      <c r="M1087">
        <f t="shared" si="99"/>
        <v>0</v>
      </c>
      <c r="N1087" s="301"/>
      <c r="O1087" s="301"/>
    </row>
    <row r="1088" spans="1:15">
      <c r="A1088" s="319">
        <v>2220113</v>
      </c>
      <c r="B1088" s="169" t="s">
        <v>969</v>
      </c>
      <c r="C1088" s="241"/>
      <c r="D1088" s="292">
        <v>0</v>
      </c>
      <c r="E1088" s="241"/>
      <c r="F1088" s="228"/>
      <c r="G1088" s="229"/>
      <c r="H1088" s="230"/>
      <c r="I1088" s="286">
        <f t="shared" si="103"/>
        <v>0</v>
      </c>
      <c r="J1088" s="241"/>
      <c r="K1088" s="230"/>
      <c r="M1088">
        <f t="shared" si="99"/>
        <v>0</v>
      </c>
      <c r="N1088" s="301"/>
      <c r="O1088" s="301"/>
    </row>
    <row r="1089" spans="1:15">
      <c r="A1089" s="319">
        <v>2220114</v>
      </c>
      <c r="B1089" s="169" t="s">
        <v>970</v>
      </c>
      <c r="C1089" s="241"/>
      <c r="D1089" s="292">
        <v>0</v>
      </c>
      <c r="E1089" s="241"/>
      <c r="F1089" s="228"/>
      <c r="G1089" s="229"/>
      <c r="H1089" s="230"/>
      <c r="I1089" s="286">
        <f t="shared" si="103"/>
        <v>0</v>
      </c>
      <c r="J1089" s="241"/>
      <c r="K1089" s="230"/>
      <c r="M1089">
        <f t="shared" ref="M1089:M1152" si="104">N1089+O1089</f>
        <v>0</v>
      </c>
      <c r="N1089" s="301"/>
      <c r="O1089" s="301"/>
    </row>
    <row r="1090" spans="1:15">
      <c r="A1090" s="319">
        <v>2220115</v>
      </c>
      <c r="B1090" s="169" t="s">
        <v>971</v>
      </c>
      <c r="C1090" s="241"/>
      <c r="D1090" s="292">
        <v>0</v>
      </c>
      <c r="E1090" s="241"/>
      <c r="F1090" s="228"/>
      <c r="G1090" s="229"/>
      <c r="H1090" s="230"/>
      <c r="I1090" s="286">
        <f t="shared" si="103"/>
        <v>0</v>
      </c>
      <c r="J1090" s="241"/>
      <c r="K1090" s="230"/>
      <c r="M1090">
        <f t="shared" si="104"/>
        <v>0</v>
      </c>
      <c r="N1090" s="301"/>
      <c r="O1090" s="301"/>
    </row>
    <row r="1091" spans="1:15">
      <c r="A1091" s="319">
        <v>2220118</v>
      </c>
      <c r="B1091" s="169" t="s">
        <v>972</v>
      </c>
      <c r="C1091" s="241"/>
      <c r="D1091" s="292">
        <v>0</v>
      </c>
      <c r="E1091" s="241"/>
      <c r="F1091" s="228"/>
      <c r="G1091" s="229"/>
      <c r="H1091" s="230"/>
      <c r="I1091" s="286">
        <f t="shared" si="103"/>
        <v>0</v>
      </c>
      <c r="J1091" s="241"/>
      <c r="K1091" s="230"/>
      <c r="M1091">
        <f t="shared" si="104"/>
        <v>0</v>
      </c>
      <c r="N1091" s="301"/>
      <c r="O1091" s="301"/>
    </row>
    <row r="1092" spans="1:15">
      <c r="A1092" s="319">
        <v>2220150</v>
      </c>
      <c r="B1092" s="169" t="s">
        <v>725</v>
      </c>
      <c r="C1092" s="241"/>
      <c r="D1092" s="292">
        <v>0</v>
      </c>
      <c r="E1092" s="241"/>
      <c r="F1092" s="228"/>
      <c r="G1092" s="229"/>
      <c r="H1092" s="230"/>
      <c r="I1092" s="286">
        <f t="shared" si="103"/>
        <v>0</v>
      </c>
      <c r="J1092" s="241"/>
      <c r="K1092" s="230"/>
      <c r="M1092">
        <f t="shared" si="104"/>
        <v>0</v>
      </c>
      <c r="N1092" s="301"/>
      <c r="O1092" s="301"/>
    </row>
    <row r="1093" spans="1:15">
      <c r="A1093" s="319">
        <v>2220199</v>
      </c>
      <c r="B1093" s="169" t="s">
        <v>973</v>
      </c>
      <c r="C1093" s="241"/>
      <c r="D1093" s="292">
        <v>0</v>
      </c>
      <c r="E1093" s="241"/>
      <c r="F1093" s="228"/>
      <c r="G1093" s="229"/>
      <c r="H1093" s="230"/>
      <c r="I1093" s="286">
        <f t="shared" si="103"/>
        <v>5</v>
      </c>
      <c r="J1093" s="241"/>
      <c r="K1093" s="230"/>
      <c r="M1093">
        <f t="shared" si="104"/>
        <v>5</v>
      </c>
      <c r="N1093" s="301">
        <v>5</v>
      </c>
      <c r="O1093" s="301"/>
    </row>
    <row r="1094" spans="1:15">
      <c r="A1094" s="318">
        <v>22203</v>
      </c>
      <c r="B1094" s="307" t="s">
        <v>974</v>
      </c>
      <c r="C1094" s="317"/>
      <c r="D1094" s="313"/>
      <c r="E1094" s="317"/>
      <c r="F1094" s="282"/>
      <c r="G1094" s="280"/>
      <c r="H1094" s="283"/>
      <c r="I1094" s="313"/>
      <c r="J1094" s="304"/>
      <c r="K1094" s="283"/>
      <c r="M1094">
        <f t="shared" si="104"/>
        <v>0</v>
      </c>
      <c r="N1094" s="301"/>
      <c r="O1094" s="301"/>
    </row>
    <row r="1095" spans="1:15">
      <c r="A1095" s="322">
        <v>2220301</v>
      </c>
      <c r="B1095" s="169" t="s">
        <v>975</v>
      </c>
      <c r="C1095" s="241"/>
      <c r="D1095" s="286">
        <v>0</v>
      </c>
      <c r="E1095" s="241"/>
      <c r="F1095" s="228"/>
      <c r="G1095" s="241"/>
      <c r="H1095" s="230"/>
      <c r="I1095" s="286">
        <f>M1095+P1095+Q1095</f>
        <v>0</v>
      </c>
      <c r="J1095" s="241">
        <v>0</v>
      </c>
      <c r="K1095" s="230">
        <v>0</v>
      </c>
      <c r="M1095">
        <f t="shared" si="104"/>
        <v>0</v>
      </c>
      <c r="N1095" s="301"/>
      <c r="O1095" s="301"/>
    </row>
    <row r="1096" spans="1:15">
      <c r="A1096" s="322">
        <v>2220303</v>
      </c>
      <c r="B1096" s="169" t="s">
        <v>976</v>
      </c>
      <c r="C1096" s="241"/>
      <c r="D1096" s="286">
        <v>0</v>
      </c>
      <c r="E1096" s="241"/>
      <c r="F1096" s="228"/>
      <c r="G1096" s="241"/>
      <c r="H1096" s="230"/>
      <c r="I1096" s="286">
        <f>M1096+P1096+Q1096</f>
        <v>0</v>
      </c>
      <c r="J1096" s="241">
        <v>0</v>
      </c>
      <c r="K1096" s="230">
        <v>0</v>
      </c>
      <c r="M1096">
        <f t="shared" si="104"/>
        <v>0</v>
      </c>
      <c r="N1096" s="301"/>
      <c r="O1096" s="301"/>
    </row>
    <row r="1097" spans="1:15">
      <c r="A1097" s="322">
        <v>2220304</v>
      </c>
      <c r="B1097" s="169" t="s">
        <v>977</v>
      </c>
      <c r="C1097" s="241"/>
      <c r="D1097" s="286">
        <v>0</v>
      </c>
      <c r="E1097" s="241"/>
      <c r="F1097" s="228"/>
      <c r="G1097" s="241"/>
      <c r="H1097" s="230"/>
      <c r="I1097" s="286">
        <f>M1097+P1097+Q1097</f>
        <v>0</v>
      </c>
      <c r="J1097" s="241">
        <v>0</v>
      </c>
      <c r="K1097" s="230"/>
      <c r="M1097">
        <f t="shared" si="104"/>
        <v>0</v>
      </c>
      <c r="N1097" s="301"/>
      <c r="O1097" s="301"/>
    </row>
    <row r="1098" spans="1:15">
      <c r="A1098" s="322">
        <v>2220305</v>
      </c>
      <c r="B1098" s="169" t="s">
        <v>978</v>
      </c>
      <c r="C1098" s="241"/>
      <c r="D1098" s="286">
        <v>0</v>
      </c>
      <c r="E1098" s="241"/>
      <c r="F1098" s="228"/>
      <c r="G1098" s="241"/>
      <c r="H1098" s="230"/>
      <c r="I1098" s="286">
        <f>M1098+P1098+Q1098</f>
        <v>0</v>
      </c>
      <c r="J1098" s="241">
        <v>0</v>
      </c>
      <c r="K1098" s="230"/>
      <c r="M1098">
        <f t="shared" si="104"/>
        <v>0</v>
      </c>
      <c r="N1098" s="301"/>
      <c r="O1098" s="301"/>
    </row>
    <row r="1099" spans="1:15">
      <c r="A1099" s="322">
        <v>2220306</v>
      </c>
      <c r="B1099" s="169" t="s">
        <v>979</v>
      </c>
      <c r="C1099" s="241"/>
      <c r="D1099" s="286"/>
      <c r="E1099" s="241"/>
      <c r="F1099" s="228"/>
      <c r="G1099" s="241"/>
      <c r="H1099" s="230"/>
      <c r="I1099" s="286"/>
      <c r="J1099" s="241"/>
      <c r="K1099" s="230"/>
      <c r="M1099">
        <f t="shared" si="104"/>
        <v>0</v>
      </c>
      <c r="N1099" s="301"/>
      <c r="O1099" s="301"/>
    </row>
    <row r="1100" spans="1:15">
      <c r="A1100" s="322">
        <v>2220399</v>
      </c>
      <c r="B1100" s="169" t="s">
        <v>980</v>
      </c>
      <c r="C1100" s="241"/>
      <c r="D1100" s="286">
        <v>0</v>
      </c>
      <c r="E1100" s="241"/>
      <c r="F1100" s="228"/>
      <c r="G1100" s="241"/>
      <c r="H1100" s="230"/>
      <c r="I1100" s="286">
        <f>M1100+P1100+Q1100</f>
        <v>0</v>
      </c>
      <c r="J1100" s="241">
        <v>0</v>
      </c>
      <c r="K1100" s="230"/>
      <c r="M1100">
        <f t="shared" si="104"/>
        <v>0</v>
      </c>
      <c r="N1100" s="301"/>
      <c r="O1100" s="301"/>
    </row>
    <row r="1101" spans="1:15">
      <c r="A1101" s="318">
        <v>22204</v>
      </c>
      <c r="B1101" s="307" t="s">
        <v>981</v>
      </c>
      <c r="C1101" s="317">
        <f>SUM(C1102:C1106)</f>
        <v>37</v>
      </c>
      <c r="D1101" s="313">
        <v>315</v>
      </c>
      <c r="E1101" s="317">
        <f>SUM(E1102:E1106)</f>
        <v>120</v>
      </c>
      <c r="F1101" s="282"/>
      <c r="G1101" s="280">
        <f>E1101-C1101</f>
        <v>83</v>
      </c>
      <c r="H1101" s="283">
        <f>(E1101/C1101-1)*100</f>
        <v>224.324324324324</v>
      </c>
      <c r="I1101" s="313">
        <f>SUM(I1102:I1106)</f>
        <v>150</v>
      </c>
      <c r="J1101" s="304">
        <f>I1101-D1101</f>
        <v>-165</v>
      </c>
      <c r="K1101" s="283"/>
      <c r="M1101">
        <f t="shared" si="104"/>
        <v>0</v>
      </c>
      <c r="N1101" s="301"/>
      <c r="O1101" s="301"/>
    </row>
    <row r="1102" spans="1:15">
      <c r="A1102" s="322">
        <v>2220401</v>
      </c>
      <c r="B1102" s="169" t="s">
        <v>982</v>
      </c>
      <c r="C1102" s="241"/>
      <c r="D1102" s="286">
        <v>0</v>
      </c>
      <c r="E1102" s="241"/>
      <c r="F1102" s="228"/>
      <c r="G1102" s="241"/>
      <c r="H1102" s="230"/>
      <c r="I1102" s="286">
        <f>M1102+P1102+Q1102</f>
        <v>0</v>
      </c>
      <c r="J1102" s="241">
        <v>0</v>
      </c>
      <c r="K1102" s="230"/>
      <c r="M1102">
        <f t="shared" si="104"/>
        <v>0</v>
      </c>
      <c r="N1102" s="301"/>
      <c r="O1102" s="301"/>
    </row>
    <row r="1103" spans="1:15">
      <c r="A1103" s="322">
        <v>2220402</v>
      </c>
      <c r="B1103" s="169" t="s">
        <v>983</v>
      </c>
      <c r="C1103" s="241"/>
      <c r="D1103" s="286">
        <v>0</v>
      </c>
      <c r="E1103" s="241"/>
      <c r="F1103" s="228"/>
      <c r="G1103" s="241"/>
      <c r="H1103" s="230"/>
      <c r="I1103" s="286">
        <f>M1103+P1103+Q1103</f>
        <v>0</v>
      </c>
      <c r="J1103" s="241">
        <v>0</v>
      </c>
      <c r="K1103" s="230">
        <v>0</v>
      </c>
      <c r="M1103">
        <f t="shared" si="104"/>
        <v>0</v>
      </c>
      <c r="N1103" s="301"/>
      <c r="O1103" s="301"/>
    </row>
    <row r="1104" spans="1:16">
      <c r="A1104" s="322">
        <v>2220403</v>
      </c>
      <c r="B1104" s="169" t="s">
        <v>984</v>
      </c>
      <c r="C1104" s="241">
        <v>37</v>
      </c>
      <c r="D1104" s="286">
        <v>315</v>
      </c>
      <c r="E1104" s="241">
        <v>120</v>
      </c>
      <c r="F1104" s="228"/>
      <c r="G1104" s="229"/>
      <c r="H1104" s="230"/>
      <c r="I1104" s="286">
        <f>M1104+P1104+Q1104</f>
        <v>150</v>
      </c>
      <c r="J1104" s="241">
        <v>0</v>
      </c>
      <c r="K1104" s="230">
        <v>0</v>
      </c>
      <c r="M1104">
        <f t="shared" si="104"/>
        <v>0</v>
      </c>
      <c r="N1104" s="301"/>
      <c r="O1104" s="301"/>
      <c r="P1104">
        <v>150</v>
      </c>
    </row>
    <row r="1105" spans="1:15">
      <c r="A1105" s="322">
        <v>2220404</v>
      </c>
      <c r="B1105" s="169" t="s">
        <v>985</v>
      </c>
      <c r="C1105" s="241"/>
      <c r="D1105" s="286">
        <v>0</v>
      </c>
      <c r="E1105" s="241"/>
      <c r="F1105" s="228"/>
      <c r="G1105" s="241"/>
      <c r="H1105" s="230"/>
      <c r="I1105" s="286">
        <f>M1105+P1105+Q1105</f>
        <v>0</v>
      </c>
      <c r="J1105" s="241">
        <v>0</v>
      </c>
      <c r="K1105" s="230">
        <v>0</v>
      </c>
      <c r="M1105">
        <f t="shared" si="104"/>
        <v>0</v>
      </c>
      <c r="N1105" s="301"/>
      <c r="O1105" s="301"/>
    </row>
    <row r="1106" spans="1:15">
      <c r="A1106" s="322">
        <v>2220499</v>
      </c>
      <c r="B1106" s="169" t="s">
        <v>986</v>
      </c>
      <c r="C1106" s="241"/>
      <c r="D1106" s="286">
        <v>0</v>
      </c>
      <c r="E1106" s="241"/>
      <c r="F1106" s="228"/>
      <c r="G1106" s="241"/>
      <c r="H1106" s="230"/>
      <c r="I1106" s="286">
        <f>M1106+P1106+Q1106</f>
        <v>0</v>
      </c>
      <c r="J1106" s="241">
        <v>0</v>
      </c>
      <c r="K1106" s="230">
        <v>0</v>
      </c>
      <c r="M1106">
        <f t="shared" si="104"/>
        <v>0</v>
      </c>
      <c r="N1106" s="301"/>
      <c r="O1106" s="301"/>
    </row>
    <row r="1107" spans="1:15">
      <c r="A1107" s="318">
        <v>22205</v>
      </c>
      <c r="B1107" s="307" t="s">
        <v>987</v>
      </c>
      <c r="C1107" s="317"/>
      <c r="D1107" s="313"/>
      <c r="E1107" s="317"/>
      <c r="F1107" s="282"/>
      <c r="G1107" s="280"/>
      <c r="H1107" s="283"/>
      <c r="I1107" s="313">
        <f>SUM(I1108:I1119)</f>
        <v>22</v>
      </c>
      <c r="J1107" s="304">
        <f>I1107-D1107</f>
        <v>22</v>
      </c>
      <c r="K1107" s="283"/>
      <c r="M1107">
        <f t="shared" si="104"/>
        <v>0</v>
      </c>
      <c r="N1107" s="301"/>
      <c r="O1107" s="301"/>
    </row>
    <row r="1108" spans="1:15">
      <c r="A1108" s="322">
        <v>2220501</v>
      </c>
      <c r="B1108" s="169" t="s">
        <v>988</v>
      </c>
      <c r="C1108" s="241"/>
      <c r="D1108" s="292">
        <v>0</v>
      </c>
      <c r="E1108" s="241"/>
      <c r="F1108" s="228"/>
      <c r="G1108" s="229"/>
      <c r="H1108" s="230"/>
      <c r="I1108" s="286">
        <f t="shared" ref="I1108:I1119" si="105">M1108+P1108+Q1108</f>
        <v>0</v>
      </c>
      <c r="J1108" s="241">
        <f t="shared" ref="J1108:J1120" si="106">I1108-D1108</f>
        <v>0</v>
      </c>
      <c r="K1108" s="230"/>
      <c r="M1108">
        <f t="shared" si="104"/>
        <v>0</v>
      </c>
      <c r="N1108" s="301"/>
      <c r="O1108" s="301"/>
    </row>
    <row r="1109" spans="1:16">
      <c r="A1109" s="322">
        <v>2220502</v>
      </c>
      <c r="B1109" s="169" t="s">
        <v>989</v>
      </c>
      <c r="C1109" s="241"/>
      <c r="D1109" s="292">
        <v>0</v>
      </c>
      <c r="E1109" s="241"/>
      <c r="F1109" s="228"/>
      <c r="G1109" s="229"/>
      <c r="H1109" s="230"/>
      <c r="I1109" s="286">
        <f t="shared" si="105"/>
        <v>22</v>
      </c>
      <c r="J1109" s="241">
        <f t="shared" si="106"/>
        <v>22</v>
      </c>
      <c r="K1109" s="230"/>
      <c r="M1109">
        <f t="shared" si="104"/>
        <v>0</v>
      </c>
      <c r="N1109" s="301"/>
      <c r="O1109" s="301"/>
      <c r="P1109">
        <v>22</v>
      </c>
    </row>
    <row r="1110" spans="1:15">
      <c r="A1110" s="322">
        <v>2220503</v>
      </c>
      <c r="B1110" s="169" t="s">
        <v>990</v>
      </c>
      <c r="C1110" s="241"/>
      <c r="D1110" s="292">
        <v>0</v>
      </c>
      <c r="E1110" s="241"/>
      <c r="F1110" s="228"/>
      <c r="G1110" s="229"/>
      <c r="H1110" s="230"/>
      <c r="I1110" s="286">
        <f t="shared" si="105"/>
        <v>0</v>
      </c>
      <c r="J1110" s="241">
        <f t="shared" si="106"/>
        <v>0</v>
      </c>
      <c r="K1110" s="230"/>
      <c r="M1110">
        <f t="shared" si="104"/>
        <v>0</v>
      </c>
      <c r="N1110" s="301"/>
      <c r="O1110" s="301"/>
    </row>
    <row r="1111" spans="1:15">
      <c r="A1111" s="322">
        <v>2220504</v>
      </c>
      <c r="B1111" s="169" t="s">
        <v>991</v>
      </c>
      <c r="C1111" s="241"/>
      <c r="D1111" s="292">
        <v>0</v>
      </c>
      <c r="E1111" s="241"/>
      <c r="F1111" s="228"/>
      <c r="G1111" s="229"/>
      <c r="H1111" s="230"/>
      <c r="I1111" s="286">
        <f t="shared" si="105"/>
        <v>0</v>
      </c>
      <c r="J1111" s="241">
        <f t="shared" si="106"/>
        <v>0</v>
      </c>
      <c r="K1111" s="230"/>
      <c r="M1111">
        <f t="shared" si="104"/>
        <v>0</v>
      </c>
      <c r="N1111" s="301"/>
      <c r="O1111" s="301"/>
    </row>
    <row r="1112" spans="1:15">
      <c r="A1112" s="322">
        <v>2220505</v>
      </c>
      <c r="B1112" s="169" t="s">
        <v>992</v>
      </c>
      <c r="C1112" s="241"/>
      <c r="D1112" s="292">
        <v>0</v>
      </c>
      <c r="E1112" s="241"/>
      <c r="F1112" s="228"/>
      <c r="G1112" s="229"/>
      <c r="H1112" s="230"/>
      <c r="I1112" s="286">
        <f t="shared" si="105"/>
        <v>0</v>
      </c>
      <c r="J1112" s="241">
        <f t="shared" si="106"/>
        <v>0</v>
      </c>
      <c r="K1112" s="230"/>
      <c r="M1112">
        <f t="shared" si="104"/>
        <v>0</v>
      </c>
      <c r="N1112" s="301"/>
      <c r="O1112" s="301"/>
    </row>
    <row r="1113" spans="1:15">
      <c r="A1113" s="322">
        <v>2220506</v>
      </c>
      <c r="B1113" s="169" t="s">
        <v>993</v>
      </c>
      <c r="C1113" s="241"/>
      <c r="D1113" s="292">
        <v>0</v>
      </c>
      <c r="E1113" s="241"/>
      <c r="F1113" s="228"/>
      <c r="G1113" s="229"/>
      <c r="H1113" s="230"/>
      <c r="I1113" s="286">
        <f t="shared" si="105"/>
        <v>0</v>
      </c>
      <c r="J1113" s="241">
        <f t="shared" si="106"/>
        <v>0</v>
      </c>
      <c r="K1113" s="230"/>
      <c r="M1113">
        <f t="shared" si="104"/>
        <v>0</v>
      </c>
      <c r="N1113" s="301"/>
      <c r="O1113" s="301"/>
    </row>
    <row r="1114" spans="1:15">
      <c r="A1114" s="322">
        <v>2220507</v>
      </c>
      <c r="B1114" s="169" t="s">
        <v>994</v>
      </c>
      <c r="C1114" s="241"/>
      <c r="D1114" s="292">
        <v>0</v>
      </c>
      <c r="E1114" s="241"/>
      <c r="F1114" s="228"/>
      <c r="G1114" s="229"/>
      <c r="H1114" s="230"/>
      <c r="I1114" s="286">
        <f t="shared" si="105"/>
        <v>0</v>
      </c>
      <c r="J1114" s="241">
        <f t="shared" si="106"/>
        <v>0</v>
      </c>
      <c r="K1114" s="230"/>
      <c r="M1114">
        <f t="shared" si="104"/>
        <v>0</v>
      </c>
      <c r="N1114" s="301"/>
      <c r="O1114" s="301"/>
    </row>
    <row r="1115" spans="1:15">
      <c r="A1115" s="322">
        <v>2220508</v>
      </c>
      <c r="B1115" s="169" t="s">
        <v>995</v>
      </c>
      <c r="C1115" s="241"/>
      <c r="D1115" s="292">
        <v>0</v>
      </c>
      <c r="E1115" s="241"/>
      <c r="F1115" s="228"/>
      <c r="G1115" s="229"/>
      <c r="H1115" s="230"/>
      <c r="I1115" s="286">
        <f t="shared" si="105"/>
        <v>0</v>
      </c>
      <c r="J1115" s="241">
        <f t="shared" si="106"/>
        <v>0</v>
      </c>
      <c r="K1115" s="230"/>
      <c r="M1115">
        <f t="shared" si="104"/>
        <v>0</v>
      </c>
      <c r="N1115" s="301"/>
      <c r="O1115" s="301"/>
    </row>
    <row r="1116" spans="1:15">
      <c r="A1116" s="322">
        <v>2220509</v>
      </c>
      <c r="B1116" s="169" t="s">
        <v>996</v>
      </c>
      <c r="C1116" s="241"/>
      <c r="D1116" s="292">
        <v>0</v>
      </c>
      <c r="E1116" s="241"/>
      <c r="F1116" s="228"/>
      <c r="G1116" s="229"/>
      <c r="H1116" s="230"/>
      <c r="I1116" s="286">
        <f t="shared" si="105"/>
        <v>0</v>
      </c>
      <c r="J1116" s="241">
        <f t="shared" si="106"/>
        <v>0</v>
      </c>
      <c r="K1116" s="230"/>
      <c r="M1116">
        <f t="shared" si="104"/>
        <v>0</v>
      </c>
      <c r="N1116" s="301"/>
      <c r="O1116" s="301"/>
    </row>
    <row r="1117" spans="1:15">
      <c r="A1117" s="322">
        <v>2220510</v>
      </c>
      <c r="B1117" s="169" t="s">
        <v>997</v>
      </c>
      <c r="C1117" s="241"/>
      <c r="D1117" s="292">
        <v>0</v>
      </c>
      <c r="E1117" s="241"/>
      <c r="F1117" s="228"/>
      <c r="G1117" s="229"/>
      <c r="H1117" s="230"/>
      <c r="I1117" s="286">
        <f t="shared" si="105"/>
        <v>0</v>
      </c>
      <c r="J1117" s="241">
        <f t="shared" si="106"/>
        <v>0</v>
      </c>
      <c r="K1117" s="230"/>
      <c r="M1117">
        <f t="shared" si="104"/>
        <v>0</v>
      </c>
      <c r="N1117" s="301"/>
      <c r="O1117" s="301"/>
    </row>
    <row r="1118" spans="1:15">
      <c r="A1118" s="322">
        <v>2220511</v>
      </c>
      <c r="B1118" s="169" t="s">
        <v>998</v>
      </c>
      <c r="C1118" s="241"/>
      <c r="D1118" s="292">
        <v>0</v>
      </c>
      <c r="E1118" s="241"/>
      <c r="F1118" s="228"/>
      <c r="G1118" s="229"/>
      <c r="H1118" s="230"/>
      <c r="I1118" s="286">
        <f t="shared" si="105"/>
        <v>0</v>
      </c>
      <c r="J1118" s="241"/>
      <c r="K1118" s="230"/>
      <c r="M1118">
        <f t="shared" si="104"/>
        <v>0</v>
      </c>
      <c r="N1118" s="301"/>
      <c r="O1118" s="301"/>
    </row>
    <row r="1119" spans="1:15">
      <c r="A1119" s="322">
        <v>2220599</v>
      </c>
      <c r="B1119" s="169" t="s">
        <v>999</v>
      </c>
      <c r="C1119" s="241"/>
      <c r="D1119" s="292">
        <v>0</v>
      </c>
      <c r="E1119" s="241"/>
      <c r="F1119" s="228"/>
      <c r="G1119" s="229"/>
      <c r="H1119" s="230"/>
      <c r="I1119" s="286">
        <f t="shared" si="105"/>
        <v>0</v>
      </c>
      <c r="J1119" s="241">
        <f>I1119-D1119</f>
        <v>0</v>
      </c>
      <c r="K1119" s="230"/>
      <c r="M1119">
        <f t="shared" si="104"/>
        <v>0</v>
      </c>
      <c r="N1119" s="301"/>
      <c r="O1119" s="301"/>
    </row>
    <row r="1120" s="208" customFormat="1" spans="1:15">
      <c r="A1120" s="273">
        <v>224</v>
      </c>
      <c r="B1120" s="274" t="s">
        <v>1000</v>
      </c>
      <c r="C1120" s="303">
        <f>C1121+C1132+C1139+C1147+C1160+C1164+C1168</f>
        <v>2111</v>
      </c>
      <c r="D1120" s="324">
        <v>2597</v>
      </c>
      <c r="E1120" s="303">
        <f>E1121+E1132+E1139+E1147+E1160+E1164+E1168</f>
        <v>3045</v>
      </c>
      <c r="F1120" s="303">
        <f>E1120/D1120*100</f>
        <v>117.250673854447</v>
      </c>
      <c r="G1120" s="303">
        <f>E1120-C1120</f>
        <v>934</v>
      </c>
      <c r="H1120" s="303">
        <f>(E1120/C1120-1)*100</f>
        <v>44.2444339175746</v>
      </c>
      <c r="I1120" s="324">
        <f>I1121+I1132+I1139+I1147+I1160+I1164+I1168</f>
        <v>3578</v>
      </c>
      <c r="J1120" s="303">
        <f>I1120-D1120</f>
        <v>981</v>
      </c>
      <c r="K1120" s="277">
        <f>(I1120/D1120-1)*100</f>
        <v>37.7743550250289</v>
      </c>
      <c r="M1120" s="208">
        <f t="shared" si="104"/>
        <v>0</v>
      </c>
      <c r="N1120" s="301"/>
      <c r="O1120" s="301"/>
    </row>
    <row r="1121" spans="1:15">
      <c r="A1121" s="318">
        <v>22401</v>
      </c>
      <c r="B1121" s="307" t="s">
        <v>1001</v>
      </c>
      <c r="C1121" s="317">
        <f>SUM(C1122:C1131)</f>
        <v>778</v>
      </c>
      <c r="D1121" s="313">
        <v>1241</v>
      </c>
      <c r="E1121" s="317">
        <f>SUM(E1122:E1131)</f>
        <v>1065</v>
      </c>
      <c r="F1121" s="282">
        <f>E1121/D1121*100</f>
        <v>85.8178887993554</v>
      </c>
      <c r="G1121" s="280">
        <f>E1121-C1121</f>
        <v>287</v>
      </c>
      <c r="H1121" s="283">
        <f>(E1121/C1121-1)*100</f>
        <v>36.8894601542416</v>
      </c>
      <c r="I1121" s="313">
        <f>SUM(I1122:I1131)</f>
        <v>1010</v>
      </c>
      <c r="J1121" s="304">
        <f>I1121-D1121</f>
        <v>-231</v>
      </c>
      <c r="K1121" s="283">
        <f>(I1121/D1121-1)*100</f>
        <v>-18.6140209508461</v>
      </c>
      <c r="M1121">
        <f t="shared" si="104"/>
        <v>0</v>
      </c>
      <c r="N1121" s="301"/>
      <c r="O1121" s="301"/>
    </row>
    <row r="1122" spans="1:15">
      <c r="A1122" s="322">
        <v>2240101</v>
      </c>
      <c r="B1122" s="169" t="s">
        <v>706</v>
      </c>
      <c r="C1122" s="241">
        <v>412</v>
      </c>
      <c r="D1122" s="292">
        <v>407</v>
      </c>
      <c r="E1122" s="241">
        <v>495</v>
      </c>
      <c r="F1122" s="228"/>
      <c r="G1122" s="229"/>
      <c r="H1122" s="230"/>
      <c r="I1122" s="286">
        <f t="shared" ref="I1122:I1132" si="107">M1122+P1122+Q1122</f>
        <v>428</v>
      </c>
      <c r="J1122" s="241"/>
      <c r="K1122" s="230"/>
      <c r="M1122">
        <f t="shared" si="104"/>
        <v>428</v>
      </c>
      <c r="N1122" s="301">
        <v>428</v>
      </c>
      <c r="O1122" s="301"/>
    </row>
    <row r="1123" spans="1:15">
      <c r="A1123" s="322">
        <v>2240102</v>
      </c>
      <c r="B1123" s="169" t="s">
        <v>707</v>
      </c>
      <c r="C1123" s="241">
        <v>18</v>
      </c>
      <c r="D1123" s="292">
        <v>11</v>
      </c>
      <c r="E1123" s="241">
        <v>28</v>
      </c>
      <c r="F1123" s="228"/>
      <c r="G1123" s="229"/>
      <c r="H1123" s="230"/>
      <c r="I1123" s="286">
        <f t="shared" si="107"/>
        <v>0</v>
      </c>
      <c r="J1123" s="241"/>
      <c r="K1123" s="230"/>
      <c r="M1123">
        <f t="shared" si="104"/>
        <v>0</v>
      </c>
      <c r="N1123" s="301"/>
      <c r="O1123" s="301"/>
    </row>
    <row r="1124" spans="1:15">
      <c r="A1124" s="322">
        <v>2240103</v>
      </c>
      <c r="B1124" s="169" t="s">
        <v>708</v>
      </c>
      <c r="C1124" s="241"/>
      <c r="D1124" s="292">
        <v>0</v>
      </c>
      <c r="E1124" s="241"/>
      <c r="F1124" s="228"/>
      <c r="G1124" s="229"/>
      <c r="H1124" s="230"/>
      <c r="I1124" s="286">
        <f t="shared" si="107"/>
        <v>0</v>
      </c>
      <c r="J1124" s="241"/>
      <c r="K1124" s="230"/>
      <c r="M1124">
        <f t="shared" si="104"/>
        <v>0</v>
      </c>
      <c r="N1124" s="301"/>
      <c r="O1124" s="301"/>
    </row>
    <row r="1125" spans="1:15">
      <c r="A1125" s="322">
        <v>2240104</v>
      </c>
      <c r="B1125" s="169" t="s">
        <v>1002</v>
      </c>
      <c r="C1125" s="241"/>
      <c r="D1125" s="292">
        <v>1</v>
      </c>
      <c r="E1125" s="241"/>
      <c r="F1125" s="228"/>
      <c r="G1125" s="229"/>
      <c r="H1125" s="230"/>
      <c r="I1125" s="286">
        <f t="shared" si="107"/>
        <v>0</v>
      </c>
      <c r="J1125" s="241"/>
      <c r="K1125" s="230"/>
      <c r="M1125">
        <f t="shared" si="104"/>
        <v>0</v>
      </c>
      <c r="N1125" s="301"/>
      <c r="O1125" s="301"/>
    </row>
    <row r="1126" spans="1:15">
      <c r="A1126" s="322">
        <v>2240105</v>
      </c>
      <c r="B1126" s="169" t="s">
        <v>1003</v>
      </c>
      <c r="C1126" s="241"/>
      <c r="D1126" s="292">
        <v>0</v>
      </c>
      <c r="E1126" s="241"/>
      <c r="F1126" s="228"/>
      <c r="G1126" s="229"/>
      <c r="H1126" s="230"/>
      <c r="I1126" s="286">
        <f t="shared" si="107"/>
        <v>0</v>
      </c>
      <c r="J1126" s="241"/>
      <c r="K1126" s="230"/>
      <c r="M1126">
        <f t="shared" si="104"/>
        <v>0</v>
      </c>
      <c r="N1126" s="301"/>
      <c r="O1126" s="301"/>
    </row>
    <row r="1127" spans="1:15">
      <c r="A1127" s="322">
        <v>2240106</v>
      </c>
      <c r="B1127" s="169" t="s">
        <v>1004</v>
      </c>
      <c r="C1127" s="241"/>
      <c r="D1127" s="292">
        <v>1</v>
      </c>
      <c r="E1127" s="241">
        <v>1</v>
      </c>
      <c r="F1127" s="228"/>
      <c r="G1127" s="229"/>
      <c r="H1127" s="230"/>
      <c r="I1127" s="286">
        <f t="shared" si="107"/>
        <v>0</v>
      </c>
      <c r="J1127" s="241"/>
      <c r="K1127" s="230"/>
      <c r="M1127">
        <f t="shared" si="104"/>
        <v>0</v>
      </c>
      <c r="N1127" s="301"/>
      <c r="O1127" s="301"/>
    </row>
    <row r="1128" spans="1:15">
      <c r="A1128" s="322">
        <v>2240108</v>
      </c>
      <c r="B1128" s="169" t="s">
        <v>1005</v>
      </c>
      <c r="C1128" s="241"/>
      <c r="D1128" s="292">
        <v>85</v>
      </c>
      <c r="E1128" s="241">
        <v>63</v>
      </c>
      <c r="F1128" s="228"/>
      <c r="G1128" s="229"/>
      <c r="H1128" s="230"/>
      <c r="I1128" s="286">
        <f t="shared" si="107"/>
        <v>0</v>
      </c>
      <c r="J1128" s="241"/>
      <c r="K1128" s="230"/>
      <c r="M1128">
        <f t="shared" si="104"/>
        <v>0</v>
      </c>
      <c r="N1128" s="301"/>
      <c r="O1128" s="301"/>
    </row>
    <row r="1129" spans="1:15">
      <c r="A1129" s="322">
        <v>2240109</v>
      </c>
      <c r="B1129" s="169" t="s">
        <v>1006</v>
      </c>
      <c r="C1129" s="241"/>
      <c r="D1129" s="292">
        <v>0</v>
      </c>
      <c r="E1129" s="241">
        <v>0</v>
      </c>
      <c r="F1129" s="228"/>
      <c r="G1129" s="229"/>
      <c r="H1129" s="230"/>
      <c r="I1129" s="286">
        <f t="shared" si="107"/>
        <v>1</v>
      </c>
      <c r="J1129" s="241"/>
      <c r="K1129" s="230"/>
      <c r="M1129">
        <f t="shared" si="104"/>
        <v>1</v>
      </c>
      <c r="N1129" s="301">
        <v>1</v>
      </c>
      <c r="O1129" s="301"/>
    </row>
    <row r="1130" spans="1:15">
      <c r="A1130" s="322">
        <v>2240150</v>
      </c>
      <c r="B1130" s="169" t="s">
        <v>725</v>
      </c>
      <c r="C1130" s="241">
        <v>346</v>
      </c>
      <c r="D1130" s="292">
        <v>420</v>
      </c>
      <c r="E1130" s="241">
        <v>414</v>
      </c>
      <c r="F1130" s="228"/>
      <c r="G1130" s="229"/>
      <c r="H1130" s="230"/>
      <c r="I1130" s="286">
        <f t="shared" si="107"/>
        <v>441</v>
      </c>
      <c r="J1130" s="241"/>
      <c r="K1130" s="230"/>
      <c r="M1130">
        <f t="shared" si="104"/>
        <v>441</v>
      </c>
      <c r="N1130" s="301">
        <v>441</v>
      </c>
      <c r="O1130" s="301"/>
    </row>
    <row r="1131" spans="1:17">
      <c r="A1131" s="322">
        <v>2240199</v>
      </c>
      <c r="B1131" s="169" t="s">
        <v>1007</v>
      </c>
      <c r="C1131" s="241">
        <v>2</v>
      </c>
      <c r="D1131" s="292">
        <v>316</v>
      </c>
      <c r="E1131" s="241">
        <v>64</v>
      </c>
      <c r="F1131" s="228"/>
      <c r="G1131" s="229"/>
      <c r="H1131" s="230"/>
      <c r="I1131" s="286">
        <f t="shared" si="107"/>
        <v>140</v>
      </c>
      <c r="J1131" s="241"/>
      <c r="K1131" s="230"/>
      <c r="M1131">
        <f t="shared" si="104"/>
        <v>0</v>
      </c>
      <c r="N1131" s="301"/>
      <c r="O1131" s="301"/>
      <c r="Q1131">
        <v>140</v>
      </c>
    </row>
    <row r="1132" spans="1:15">
      <c r="A1132" s="318">
        <v>22402</v>
      </c>
      <c r="B1132" s="307" t="s">
        <v>1008</v>
      </c>
      <c r="C1132" s="317">
        <f>SUM(C1133:C1138)</f>
        <v>784</v>
      </c>
      <c r="D1132" s="313">
        <v>1252</v>
      </c>
      <c r="E1132" s="317">
        <f>SUM(E1133:E1138)</f>
        <v>1395</v>
      </c>
      <c r="F1132" s="282">
        <f>E1132/D1132*100</f>
        <v>111.421725239617</v>
      </c>
      <c r="G1132" s="280">
        <f>E1132-C1132</f>
        <v>611</v>
      </c>
      <c r="H1132" s="283">
        <f>(E1132/C1132-1)*100</f>
        <v>77.9336734693878</v>
      </c>
      <c r="I1132" s="313">
        <f>SUM(I1133:I1138)</f>
        <v>235</v>
      </c>
      <c r="J1132" s="304">
        <f>I1132-D1132</f>
        <v>-1017</v>
      </c>
      <c r="K1132" s="283">
        <f>(I1132/D1132-1)*100</f>
        <v>-81.2300319488818</v>
      </c>
      <c r="M1132">
        <f t="shared" si="104"/>
        <v>0</v>
      </c>
      <c r="N1132" s="301"/>
      <c r="O1132" s="301"/>
    </row>
    <row r="1133" spans="1:15">
      <c r="A1133" s="322">
        <v>2240201</v>
      </c>
      <c r="B1133" s="169" t="s">
        <v>706</v>
      </c>
      <c r="C1133" s="241"/>
      <c r="D1133" s="292">
        <v>0</v>
      </c>
      <c r="E1133" s="241"/>
      <c r="F1133" s="228"/>
      <c r="G1133" s="229"/>
      <c r="H1133" s="230"/>
      <c r="I1133" s="286">
        <f t="shared" ref="I1133:I1138" si="108">M1133+P1133+Q1133</f>
        <v>0</v>
      </c>
      <c r="J1133" s="241"/>
      <c r="K1133" s="230"/>
      <c r="M1133">
        <f t="shared" si="104"/>
        <v>0</v>
      </c>
      <c r="N1133" s="301"/>
      <c r="O1133" s="301"/>
    </row>
    <row r="1134" spans="1:15">
      <c r="A1134" s="322">
        <v>2240202</v>
      </c>
      <c r="B1134" s="169" t="s">
        <v>707</v>
      </c>
      <c r="C1134" s="241">
        <v>68</v>
      </c>
      <c r="D1134" s="292">
        <v>0</v>
      </c>
      <c r="E1134" s="241">
        <v>39</v>
      </c>
      <c r="F1134" s="228"/>
      <c r="G1134" s="229"/>
      <c r="H1134" s="230"/>
      <c r="I1134" s="286">
        <f t="shared" si="108"/>
        <v>134</v>
      </c>
      <c r="J1134" s="241"/>
      <c r="K1134" s="230"/>
      <c r="M1134">
        <f t="shared" si="104"/>
        <v>134</v>
      </c>
      <c r="N1134" s="301">
        <v>134</v>
      </c>
      <c r="O1134" s="301"/>
    </row>
    <row r="1135" spans="1:15">
      <c r="A1135" s="322">
        <v>2240203</v>
      </c>
      <c r="B1135" s="169" t="s">
        <v>708</v>
      </c>
      <c r="C1135" s="241"/>
      <c r="D1135" s="292">
        <v>0</v>
      </c>
      <c r="E1135" s="241">
        <v>0</v>
      </c>
      <c r="F1135" s="228"/>
      <c r="G1135" s="229"/>
      <c r="H1135" s="230"/>
      <c r="I1135" s="286">
        <f t="shared" si="108"/>
        <v>0</v>
      </c>
      <c r="J1135" s="241"/>
      <c r="K1135" s="230"/>
      <c r="M1135">
        <f t="shared" si="104"/>
        <v>0</v>
      </c>
      <c r="N1135" s="301"/>
      <c r="O1135" s="301"/>
    </row>
    <row r="1136" spans="1:15">
      <c r="A1136" s="322">
        <v>2240204</v>
      </c>
      <c r="B1136" s="169" t="s">
        <v>1009</v>
      </c>
      <c r="C1136" s="241">
        <v>716</v>
      </c>
      <c r="D1136" s="292">
        <v>1252</v>
      </c>
      <c r="E1136" s="241">
        <v>1356</v>
      </c>
      <c r="F1136" s="228"/>
      <c r="G1136" s="229"/>
      <c r="H1136" s="230"/>
      <c r="I1136" s="286">
        <f t="shared" si="108"/>
        <v>101</v>
      </c>
      <c r="J1136" s="241"/>
      <c r="K1136" s="230"/>
      <c r="M1136">
        <f t="shared" si="104"/>
        <v>101</v>
      </c>
      <c r="N1136" s="301">
        <v>101</v>
      </c>
      <c r="O1136" s="301"/>
    </row>
    <row r="1137" spans="1:15">
      <c r="A1137" s="322">
        <v>2240250</v>
      </c>
      <c r="B1137" s="169" t="s">
        <v>725</v>
      </c>
      <c r="C1137" s="241"/>
      <c r="D1137" s="292"/>
      <c r="E1137" s="241"/>
      <c r="F1137" s="228"/>
      <c r="G1137" s="229"/>
      <c r="H1137" s="230"/>
      <c r="I1137" s="286">
        <f t="shared" si="108"/>
        <v>0</v>
      </c>
      <c r="J1137" s="241"/>
      <c r="K1137" s="230"/>
      <c r="M1137">
        <f t="shared" si="104"/>
        <v>0</v>
      </c>
      <c r="N1137" s="301"/>
      <c r="O1137" s="301"/>
    </row>
    <row r="1138" spans="1:15">
      <c r="A1138" s="322">
        <v>2240299</v>
      </c>
      <c r="B1138" s="169" t="s">
        <v>1010</v>
      </c>
      <c r="C1138" s="241"/>
      <c r="D1138" s="292">
        <v>0</v>
      </c>
      <c r="E1138" s="241"/>
      <c r="F1138" s="228"/>
      <c r="G1138" s="229"/>
      <c r="H1138" s="230"/>
      <c r="I1138" s="286">
        <f t="shared" si="108"/>
        <v>0</v>
      </c>
      <c r="J1138" s="241"/>
      <c r="K1138" s="230"/>
      <c r="M1138">
        <f t="shared" si="104"/>
        <v>0</v>
      </c>
      <c r="N1138" s="301"/>
      <c r="O1138" s="301"/>
    </row>
    <row r="1139" spans="1:15">
      <c r="A1139" s="318">
        <v>22404</v>
      </c>
      <c r="B1139" s="307" t="s">
        <v>1011</v>
      </c>
      <c r="C1139" s="317"/>
      <c r="D1139" s="313"/>
      <c r="E1139" s="317"/>
      <c r="F1139" s="282"/>
      <c r="G1139" s="280"/>
      <c r="H1139" s="283"/>
      <c r="I1139" s="313"/>
      <c r="J1139" s="304">
        <f>I1139-D1139</f>
        <v>0</v>
      </c>
      <c r="K1139" s="283"/>
      <c r="M1139">
        <f t="shared" si="104"/>
        <v>0</v>
      </c>
      <c r="N1139" s="301"/>
      <c r="O1139" s="301"/>
    </row>
    <row r="1140" spans="1:15">
      <c r="A1140" s="322">
        <v>2240401</v>
      </c>
      <c r="B1140" s="169" t="s">
        <v>706</v>
      </c>
      <c r="C1140" s="241"/>
      <c r="D1140" s="292">
        <v>0</v>
      </c>
      <c r="E1140" s="241"/>
      <c r="F1140" s="228"/>
      <c r="G1140" s="229"/>
      <c r="H1140" s="230"/>
      <c r="I1140" s="286">
        <f t="shared" ref="I1140:I1146" si="109">M1140+P1140+Q1140</f>
        <v>0</v>
      </c>
      <c r="J1140" s="241"/>
      <c r="K1140" s="230"/>
      <c r="M1140">
        <f t="shared" si="104"/>
        <v>0</v>
      </c>
      <c r="N1140" s="301"/>
      <c r="O1140" s="301"/>
    </row>
    <row r="1141" spans="1:15">
      <c r="A1141" s="322">
        <v>2240402</v>
      </c>
      <c r="B1141" s="169" t="s">
        <v>707</v>
      </c>
      <c r="C1141" s="241"/>
      <c r="D1141" s="292">
        <v>0</v>
      </c>
      <c r="E1141" s="241"/>
      <c r="F1141" s="228"/>
      <c r="G1141" s="229"/>
      <c r="H1141" s="230"/>
      <c r="I1141" s="286">
        <f t="shared" si="109"/>
        <v>0</v>
      </c>
      <c r="J1141" s="241"/>
      <c r="K1141" s="230"/>
      <c r="M1141">
        <f t="shared" si="104"/>
        <v>0</v>
      </c>
      <c r="N1141" s="301"/>
      <c r="O1141" s="301"/>
    </row>
    <row r="1142" spans="1:15">
      <c r="A1142" s="322">
        <v>2240403</v>
      </c>
      <c r="B1142" s="169" t="s">
        <v>708</v>
      </c>
      <c r="C1142" s="241"/>
      <c r="D1142" s="292">
        <v>0</v>
      </c>
      <c r="E1142" s="241"/>
      <c r="F1142" s="228"/>
      <c r="G1142" s="229"/>
      <c r="H1142" s="230"/>
      <c r="I1142" s="286">
        <f t="shared" si="109"/>
        <v>0</v>
      </c>
      <c r="J1142" s="241"/>
      <c r="K1142" s="230"/>
      <c r="M1142">
        <f t="shared" si="104"/>
        <v>0</v>
      </c>
      <c r="N1142" s="301"/>
      <c r="O1142" s="301"/>
    </row>
    <row r="1143" spans="1:15">
      <c r="A1143" s="322">
        <v>2240404</v>
      </c>
      <c r="B1143" s="169" t="s">
        <v>1012</v>
      </c>
      <c r="C1143" s="241"/>
      <c r="D1143" s="292">
        <v>0</v>
      </c>
      <c r="E1143" s="241"/>
      <c r="F1143" s="228"/>
      <c r="G1143" s="229"/>
      <c r="H1143" s="230"/>
      <c r="I1143" s="286">
        <f t="shared" si="109"/>
        <v>0</v>
      </c>
      <c r="J1143" s="241"/>
      <c r="K1143" s="230"/>
      <c r="M1143">
        <f t="shared" si="104"/>
        <v>0</v>
      </c>
      <c r="N1143" s="301"/>
      <c r="O1143" s="301"/>
    </row>
    <row r="1144" spans="1:15">
      <c r="A1144" s="322">
        <v>2240405</v>
      </c>
      <c r="B1144" s="169" t="s">
        <v>1013</v>
      </c>
      <c r="C1144" s="241"/>
      <c r="D1144" s="292">
        <v>0</v>
      </c>
      <c r="E1144" s="241"/>
      <c r="F1144" s="228"/>
      <c r="G1144" s="229"/>
      <c r="H1144" s="230"/>
      <c r="I1144" s="286">
        <f t="shared" si="109"/>
        <v>0</v>
      </c>
      <c r="J1144" s="241"/>
      <c r="K1144" s="230"/>
      <c r="M1144">
        <f t="shared" si="104"/>
        <v>0</v>
      </c>
      <c r="N1144" s="301"/>
      <c r="O1144" s="301"/>
    </row>
    <row r="1145" spans="1:15">
      <c r="A1145" s="322">
        <v>2240450</v>
      </c>
      <c r="B1145" s="169" t="s">
        <v>725</v>
      </c>
      <c r="C1145" s="241"/>
      <c r="D1145" s="292">
        <v>0</v>
      </c>
      <c r="E1145" s="241"/>
      <c r="F1145" s="228"/>
      <c r="G1145" s="229"/>
      <c r="H1145" s="230"/>
      <c r="I1145" s="286">
        <f t="shared" si="109"/>
        <v>0</v>
      </c>
      <c r="J1145" s="241"/>
      <c r="K1145" s="230"/>
      <c r="M1145">
        <f t="shared" si="104"/>
        <v>0</v>
      </c>
      <c r="N1145" s="301"/>
      <c r="O1145" s="301"/>
    </row>
    <row r="1146" spans="1:15">
      <c r="A1146" s="322">
        <v>2240499</v>
      </c>
      <c r="B1146" s="169" t="s">
        <v>1014</v>
      </c>
      <c r="C1146" s="241"/>
      <c r="D1146" s="292">
        <v>0</v>
      </c>
      <c r="E1146" s="241"/>
      <c r="F1146" s="228"/>
      <c r="G1146" s="229"/>
      <c r="H1146" s="230"/>
      <c r="I1146" s="286">
        <f t="shared" si="109"/>
        <v>0</v>
      </c>
      <c r="J1146" s="241"/>
      <c r="K1146" s="230"/>
      <c r="M1146">
        <f t="shared" si="104"/>
        <v>0</v>
      </c>
      <c r="N1146" s="301"/>
      <c r="O1146" s="301"/>
    </row>
    <row r="1147" spans="1:15">
      <c r="A1147" s="318">
        <v>22405</v>
      </c>
      <c r="B1147" s="307" t="s">
        <v>1015</v>
      </c>
      <c r="C1147" s="317">
        <f>SUM(C1148:C1159)</f>
        <v>1</v>
      </c>
      <c r="D1147" s="313">
        <v>1</v>
      </c>
      <c r="E1147" s="317">
        <f>SUM(E1148:E1159)</f>
        <v>0</v>
      </c>
      <c r="F1147" s="282">
        <f>E1147/D1147*100</f>
        <v>0</v>
      </c>
      <c r="G1147" s="280">
        <f>E1147-C1147</f>
        <v>-1</v>
      </c>
      <c r="H1147" s="283">
        <f>(E1147/C1147-1)*100</f>
        <v>-100</v>
      </c>
      <c r="I1147" s="313">
        <f>SUM(I1148:I1159)</f>
        <v>0</v>
      </c>
      <c r="J1147" s="304">
        <f>I1147-D1147</f>
        <v>-1</v>
      </c>
      <c r="K1147" s="283">
        <f>(I1147/D1147-1)*100</f>
        <v>-100</v>
      </c>
      <c r="M1147">
        <f t="shared" si="104"/>
        <v>0</v>
      </c>
      <c r="N1147" s="301"/>
      <c r="O1147" s="301"/>
    </row>
    <row r="1148" spans="1:15">
      <c r="A1148" s="322">
        <v>2240501</v>
      </c>
      <c r="B1148" s="169" t="s">
        <v>706</v>
      </c>
      <c r="C1148" s="241"/>
      <c r="D1148" s="292">
        <v>0</v>
      </c>
      <c r="E1148" s="241"/>
      <c r="F1148" s="228"/>
      <c r="G1148" s="229"/>
      <c r="H1148" s="230"/>
      <c r="I1148" s="286">
        <f t="shared" ref="I1148:I1159" si="110">M1148+P1148+Q1148</f>
        <v>0</v>
      </c>
      <c r="J1148" s="241"/>
      <c r="K1148" s="230"/>
      <c r="M1148">
        <f t="shared" si="104"/>
        <v>0</v>
      </c>
      <c r="N1148" s="301"/>
      <c r="O1148" s="301"/>
    </row>
    <row r="1149" spans="1:15">
      <c r="A1149" s="322">
        <v>2240502</v>
      </c>
      <c r="B1149" s="169" t="s">
        <v>707</v>
      </c>
      <c r="C1149" s="241"/>
      <c r="D1149" s="292">
        <v>0</v>
      </c>
      <c r="E1149" s="241"/>
      <c r="F1149" s="228"/>
      <c r="G1149" s="229"/>
      <c r="H1149" s="230"/>
      <c r="I1149" s="286">
        <f t="shared" si="110"/>
        <v>0</v>
      </c>
      <c r="J1149" s="241"/>
      <c r="K1149" s="230"/>
      <c r="M1149">
        <f t="shared" si="104"/>
        <v>0</v>
      </c>
      <c r="N1149" s="301"/>
      <c r="O1149" s="301"/>
    </row>
    <row r="1150" spans="1:15">
      <c r="A1150" s="322">
        <v>2240503</v>
      </c>
      <c r="B1150" s="169" t="s">
        <v>708</v>
      </c>
      <c r="C1150" s="241"/>
      <c r="D1150" s="292">
        <v>0</v>
      </c>
      <c r="E1150" s="241"/>
      <c r="F1150" s="228"/>
      <c r="G1150" s="229"/>
      <c r="H1150" s="230"/>
      <c r="I1150" s="286">
        <f t="shared" si="110"/>
        <v>0</v>
      </c>
      <c r="J1150" s="241"/>
      <c r="K1150" s="230"/>
      <c r="M1150">
        <f t="shared" si="104"/>
        <v>0</v>
      </c>
      <c r="N1150" s="301"/>
      <c r="O1150" s="301"/>
    </row>
    <row r="1151" spans="1:15">
      <c r="A1151" s="322">
        <v>2240504</v>
      </c>
      <c r="B1151" s="169" t="s">
        <v>1016</v>
      </c>
      <c r="C1151" s="241">
        <v>1</v>
      </c>
      <c r="D1151" s="292">
        <v>1</v>
      </c>
      <c r="E1151" s="241"/>
      <c r="F1151" s="228"/>
      <c r="G1151" s="229"/>
      <c r="H1151" s="230"/>
      <c r="I1151" s="286">
        <f t="shared" si="110"/>
        <v>0</v>
      </c>
      <c r="J1151" s="241"/>
      <c r="K1151" s="230"/>
      <c r="M1151">
        <f t="shared" si="104"/>
        <v>0</v>
      </c>
      <c r="N1151" s="301"/>
      <c r="O1151" s="301"/>
    </row>
    <row r="1152" spans="1:15">
      <c r="A1152" s="322">
        <v>2240505</v>
      </c>
      <c r="B1152" s="169" t="s">
        <v>1017</v>
      </c>
      <c r="C1152" s="241"/>
      <c r="D1152" s="292">
        <v>0</v>
      </c>
      <c r="E1152" s="241"/>
      <c r="F1152" s="228"/>
      <c r="G1152" s="229"/>
      <c r="H1152" s="230"/>
      <c r="I1152" s="286">
        <f t="shared" si="110"/>
        <v>0</v>
      </c>
      <c r="J1152" s="241"/>
      <c r="K1152" s="230"/>
      <c r="M1152">
        <f t="shared" si="104"/>
        <v>0</v>
      </c>
      <c r="N1152" s="301"/>
      <c r="O1152" s="301"/>
    </row>
    <row r="1153" spans="1:15">
      <c r="A1153" s="322">
        <v>2240506</v>
      </c>
      <c r="B1153" s="169" t="s">
        <v>1018</v>
      </c>
      <c r="C1153" s="241"/>
      <c r="D1153" s="292">
        <v>0</v>
      </c>
      <c r="E1153" s="241"/>
      <c r="F1153" s="228"/>
      <c r="G1153" s="229"/>
      <c r="H1153" s="230"/>
      <c r="I1153" s="286">
        <f t="shared" si="110"/>
        <v>0</v>
      </c>
      <c r="J1153" s="241"/>
      <c r="K1153" s="230"/>
      <c r="M1153">
        <f t="shared" ref="M1153:M1199" si="111">N1153+O1153</f>
        <v>0</v>
      </c>
      <c r="N1153" s="301"/>
      <c r="O1153" s="301"/>
    </row>
    <row r="1154" spans="1:15">
      <c r="A1154" s="322">
        <v>2240507</v>
      </c>
      <c r="B1154" s="169" t="s">
        <v>1019</v>
      </c>
      <c r="C1154" s="241"/>
      <c r="D1154" s="292">
        <v>0</v>
      </c>
      <c r="E1154" s="241"/>
      <c r="F1154" s="228"/>
      <c r="G1154" s="229"/>
      <c r="H1154" s="230"/>
      <c r="I1154" s="286">
        <f t="shared" si="110"/>
        <v>0</v>
      </c>
      <c r="J1154" s="241"/>
      <c r="K1154" s="230"/>
      <c r="M1154">
        <f t="shared" si="111"/>
        <v>0</v>
      </c>
      <c r="N1154" s="301"/>
      <c r="O1154" s="301"/>
    </row>
    <row r="1155" spans="1:15">
      <c r="A1155" s="322">
        <v>2240508</v>
      </c>
      <c r="B1155" s="169" t="s">
        <v>1020</v>
      </c>
      <c r="C1155" s="241"/>
      <c r="D1155" s="292">
        <v>0</v>
      </c>
      <c r="E1155" s="241"/>
      <c r="F1155" s="228"/>
      <c r="G1155" s="229"/>
      <c r="H1155" s="230"/>
      <c r="I1155" s="286">
        <f t="shared" si="110"/>
        <v>0</v>
      </c>
      <c r="J1155" s="241"/>
      <c r="K1155" s="230"/>
      <c r="M1155">
        <f t="shared" si="111"/>
        <v>0</v>
      </c>
      <c r="N1155" s="301"/>
      <c r="O1155" s="301"/>
    </row>
    <row r="1156" spans="1:15">
      <c r="A1156" s="322">
        <v>2240509</v>
      </c>
      <c r="B1156" s="169" t="s">
        <v>1021</v>
      </c>
      <c r="C1156" s="241"/>
      <c r="D1156" s="292">
        <v>0</v>
      </c>
      <c r="E1156" s="241"/>
      <c r="F1156" s="228"/>
      <c r="G1156" s="229"/>
      <c r="H1156" s="230"/>
      <c r="I1156" s="286">
        <f t="shared" si="110"/>
        <v>0</v>
      </c>
      <c r="J1156" s="241"/>
      <c r="K1156" s="230"/>
      <c r="M1156">
        <f t="shared" si="111"/>
        <v>0</v>
      </c>
      <c r="N1156" s="301"/>
      <c r="O1156" s="301"/>
    </row>
    <row r="1157" spans="1:15">
      <c r="A1157" s="322">
        <v>2240510</v>
      </c>
      <c r="B1157" s="169" t="s">
        <v>1022</v>
      </c>
      <c r="C1157" s="241"/>
      <c r="D1157" s="292">
        <v>0</v>
      </c>
      <c r="E1157" s="241"/>
      <c r="F1157" s="228"/>
      <c r="G1157" s="229"/>
      <c r="H1157" s="230"/>
      <c r="I1157" s="286">
        <f t="shared" si="110"/>
        <v>0</v>
      </c>
      <c r="J1157" s="241"/>
      <c r="K1157" s="230"/>
      <c r="M1157">
        <f t="shared" si="111"/>
        <v>0</v>
      </c>
      <c r="N1157" s="301"/>
      <c r="O1157" s="301"/>
    </row>
    <row r="1158" spans="1:15">
      <c r="A1158" s="322">
        <v>2240550</v>
      </c>
      <c r="B1158" s="169" t="s">
        <v>1023</v>
      </c>
      <c r="C1158" s="241"/>
      <c r="D1158" s="292">
        <v>0</v>
      </c>
      <c r="E1158" s="241"/>
      <c r="F1158" s="228"/>
      <c r="G1158" s="229"/>
      <c r="H1158" s="230"/>
      <c r="I1158" s="286">
        <f t="shared" si="110"/>
        <v>0</v>
      </c>
      <c r="J1158" s="241"/>
      <c r="K1158" s="230"/>
      <c r="M1158">
        <f t="shared" si="111"/>
        <v>0</v>
      </c>
      <c r="N1158" s="301"/>
      <c r="O1158" s="301"/>
    </row>
    <row r="1159" spans="1:15">
      <c r="A1159" s="322">
        <v>2240599</v>
      </c>
      <c r="B1159" s="169" t="s">
        <v>1024</v>
      </c>
      <c r="C1159" s="241"/>
      <c r="D1159" s="292">
        <v>0</v>
      </c>
      <c r="E1159" s="241"/>
      <c r="F1159" s="228"/>
      <c r="G1159" s="229"/>
      <c r="H1159" s="230"/>
      <c r="I1159" s="286">
        <f t="shared" si="110"/>
        <v>0</v>
      </c>
      <c r="J1159" s="241"/>
      <c r="K1159" s="230"/>
      <c r="M1159">
        <f t="shared" si="111"/>
        <v>0</v>
      </c>
      <c r="N1159" s="301"/>
      <c r="O1159" s="301"/>
    </row>
    <row r="1160" spans="1:15">
      <c r="A1160" s="318">
        <v>22406</v>
      </c>
      <c r="B1160" s="307" t="s">
        <v>1025</v>
      </c>
      <c r="C1160" s="317">
        <f>SUM(C1161:C1163)</f>
        <v>32</v>
      </c>
      <c r="D1160" s="313">
        <v>103</v>
      </c>
      <c r="E1160" s="317">
        <f>SUM(E1161:E1163)</f>
        <v>79</v>
      </c>
      <c r="F1160" s="282"/>
      <c r="G1160" s="280">
        <f>E1160-C1160</f>
        <v>47</v>
      </c>
      <c r="H1160" s="283"/>
      <c r="I1160" s="313">
        <f>SUM(I1161:I1163)</f>
        <v>157</v>
      </c>
      <c r="J1160" s="304">
        <f>I1160-D1160</f>
        <v>54</v>
      </c>
      <c r="K1160" s="283"/>
      <c r="M1160">
        <f t="shared" si="111"/>
        <v>0</v>
      </c>
      <c r="N1160" s="301"/>
      <c r="O1160" s="301"/>
    </row>
    <row r="1161" spans="1:17">
      <c r="A1161" s="322">
        <v>2240601</v>
      </c>
      <c r="B1161" s="169" t="s">
        <v>1026</v>
      </c>
      <c r="C1161" s="241">
        <v>32</v>
      </c>
      <c r="D1161" s="292">
        <v>103</v>
      </c>
      <c r="E1161" s="241">
        <v>79</v>
      </c>
      <c r="F1161" s="228"/>
      <c r="G1161" s="229"/>
      <c r="H1161" s="230"/>
      <c r="I1161" s="286">
        <f>M1161+P1161+Q1161</f>
        <v>157</v>
      </c>
      <c r="J1161" s="241"/>
      <c r="K1161" s="230"/>
      <c r="M1161">
        <f t="shared" si="111"/>
        <v>0</v>
      </c>
      <c r="N1161" s="301"/>
      <c r="O1161" s="301"/>
      <c r="P1161">
        <v>54</v>
      </c>
      <c r="Q1161">
        <v>103</v>
      </c>
    </row>
    <row r="1162" spans="1:15">
      <c r="A1162" s="322">
        <v>2240602</v>
      </c>
      <c r="B1162" s="169" t="s">
        <v>1027</v>
      </c>
      <c r="C1162" s="241"/>
      <c r="D1162" s="292">
        <v>0</v>
      </c>
      <c r="E1162" s="241"/>
      <c r="F1162" s="228"/>
      <c r="G1162" s="229"/>
      <c r="H1162" s="230"/>
      <c r="I1162" s="286">
        <f>M1162+P1162+Q1162</f>
        <v>0</v>
      </c>
      <c r="J1162" s="241"/>
      <c r="K1162" s="230"/>
      <c r="M1162">
        <f t="shared" si="111"/>
        <v>0</v>
      </c>
      <c r="N1162" s="301"/>
      <c r="O1162" s="301"/>
    </row>
    <row r="1163" spans="1:15">
      <c r="A1163" s="322">
        <v>2240699</v>
      </c>
      <c r="B1163" s="169" t="s">
        <v>1028</v>
      </c>
      <c r="C1163" s="241"/>
      <c r="D1163" s="292">
        <v>0</v>
      </c>
      <c r="E1163" s="241"/>
      <c r="F1163" s="228"/>
      <c r="G1163" s="229"/>
      <c r="H1163" s="230"/>
      <c r="I1163" s="286">
        <f>M1163+P1163+Q1163</f>
        <v>0</v>
      </c>
      <c r="J1163" s="241"/>
      <c r="K1163" s="230"/>
      <c r="M1163">
        <f t="shared" si="111"/>
        <v>0</v>
      </c>
      <c r="N1163" s="301"/>
      <c r="O1163" s="301"/>
    </row>
    <row r="1164" spans="1:15">
      <c r="A1164" s="318">
        <v>22407</v>
      </c>
      <c r="B1164" s="307" t="s">
        <v>1029</v>
      </c>
      <c r="C1164" s="317">
        <f>SUM(C1165:C1167)</f>
        <v>516</v>
      </c>
      <c r="D1164" s="313"/>
      <c r="E1164" s="317">
        <f>SUM(E1165:E1167)</f>
        <v>506</v>
      </c>
      <c r="F1164" s="282"/>
      <c r="G1164" s="280">
        <f>E1164-C1164</f>
        <v>-10</v>
      </c>
      <c r="H1164" s="283">
        <f>(E1164/C1164-1)*100</f>
        <v>-1.93798449612403</v>
      </c>
      <c r="I1164" s="313">
        <f>SUM(I1165:I1167)</f>
        <v>14</v>
      </c>
      <c r="J1164" s="304">
        <f>I1164-D1164</f>
        <v>14</v>
      </c>
      <c r="K1164" s="283"/>
      <c r="M1164">
        <f t="shared" si="111"/>
        <v>0</v>
      </c>
      <c r="N1164" s="301"/>
      <c r="O1164" s="301"/>
    </row>
    <row r="1165" spans="1:17">
      <c r="A1165" s="322">
        <v>2240703</v>
      </c>
      <c r="B1165" s="169" t="s">
        <v>1030</v>
      </c>
      <c r="C1165" s="241">
        <v>202</v>
      </c>
      <c r="D1165" s="292">
        <v>0</v>
      </c>
      <c r="E1165" s="241">
        <v>459</v>
      </c>
      <c r="F1165" s="228"/>
      <c r="G1165" s="229"/>
      <c r="H1165" s="230"/>
      <c r="I1165" s="286">
        <f>M1165+P1165+Q1165</f>
        <v>14</v>
      </c>
      <c r="J1165" s="241"/>
      <c r="K1165" s="230"/>
      <c r="M1165">
        <f t="shared" si="111"/>
        <v>0</v>
      </c>
      <c r="N1165" s="301"/>
      <c r="O1165" s="301"/>
      <c r="Q1165">
        <v>14</v>
      </c>
    </row>
    <row r="1166" spans="1:15">
      <c r="A1166" s="322">
        <v>2240704</v>
      </c>
      <c r="B1166" s="169" t="s">
        <v>1031</v>
      </c>
      <c r="C1166" s="241">
        <v>304</v>
      </c>
      <c r="D1166" s="292">
        <v>0</v>
      </c>
      <c r="E1166" s="241">
        <v>47</v>
      </c>
      <c r="F1166" s="228"/>
      <c r="G1166" s="229"/>
      <c r="H1166" s="230"/>
      <c r="I1166" s="286">
        <f>M1166+P1166+Q1166</f>
        <v>0</v>
      </c>
      <c r="J1166" s="241"/>
      <c r="K1166" s="230"/>
      <c r="M1166">
        <f t="shared" si="111"/>
        <v>0</v>
      </c>
      <c r="N1166" s="301"/>
      <c r="O1166" s="301"/>
    </row>
    <row r="1167" spans="1:15">
      <c r="A1167" s="322">
        <v>2240799</v>
      </c>
      <c r="B1167" s="169" t="s">
        <v>1032</v>
      </c>
      <c r="C1167" s="241">
        <v>10</v>
      </c>
      <c r="D1167" s="292">
        <v>0</v>
      </c>
      <c r="E1167" s="241"/>
      <c r="F1167" s="228"/>
      <c r="G1167" s="229"/>
      <c r="H1167" s="230"/>
      <c r="I1167" s="286">
        <f>M1167+P1167+Q1167</f>
        <v>0</v>
      </c>
      <c r="J1167" s="241"/>
      <c r="K1167" s="230"/>
      <c r="M1167">
        <f t="shared" si="111"/>
        <v>0</v>
      </c>
      <c r="N1167" s="301"/>
      <c r="O1167" s="301"/>
    </row>
    <row r="1168" spans="1:17">
      <c r="A1168" s="318">
        <v>22499</v>
      </c>
      <c r="B1168" s="307" t="s">
        <v>1033</v>
      </c>
      <c r="C1168" s="317"/>
      <c r="D1168" s="313"/>
      <c r="E1168" s="317"/>
      <c r="F1168" s="282"/>
      <c r="G1168" s="280"/>
      <c r="H1168" s="283"/>
      <c r="I1168" s="313">
        <f>M1168+P1168+Q1168</f>
        <v>2162</v>
      </c>
      <c r="J1168" s="304">
        <f t="shared" ref="J1168:J1173" si="112">I1168-D1168</f>
        <v>2162</v>
      </c>
      <c r="K1168" s="283"/>
      <c r="M1168">
        <f t="shared" si="111"/>
        <v>0</v>
      </c>
      <c r="N1168" s="301"/>
      <c r="O1168" s="301"/>
      <c r="Q1168">
        <v>2162</v>
      </c>
    </row>
    <row r="1169" s="208" customFormat="1" spans="1:15">
      <c r="A1169" s="273">
        <v>227</v>
      </c>
      <c r="B1169" s="274" t="s">
        <v>1034</v>
      </c>
      <c r="C1169" s="303"/>
      <c r="D1169" s="324">
        <v>1690</v>
      </c>
      <c r="E1169" s="303"/>
      <c r="F1169" s="303"/>
      <c r="G1169" s="303">
        <v>38</v>
      </c>
      <c r="H1169" s="303">
        <v>18.0094786729858</v>
      </c>
      <c r="I1169" s="324">
        <f>M1169+P1169+Q1169</f>
        <v>1471</v>
      </c>
      <c r="J1169" s="303">
        <f t="shared" si="112"/>
        <v>-219</v>
      </c>
      <c r="K1169" s="277">
        <f>(I1169/D1169-1)*100</f>
        <v>-12.9585798816568</v>
      </c>
      <c r="M1169" s="208">
        <f t="shared" si="111"/>
        <v>1471</v>
      </c>
      <c r="N1169" s="301"/>
      <c r="O1169" s="301">
        <v>1471</v>
      </c>
    </row>
    <row r="1170" s="208" customFormat="1" spans="1:15">
      <c r="A1170" s="273">
        <v>229</v>
      </c>
      <c r="B1170" s="274" t="s">
        <v>1035</v>
      </c>
      <c r="C1170" s="275">
        <f>SUM(C1171:C1172)</f>
        <v>-9537</v>
      </c>
      <c r="D1170" s="302">
        <v>7812</v>
      </c>
      <c r="E1170" s="275">
        <f>SUM(E1171:E1172)</f>
        <v>1543</v>
      </c>
      <c r="F1170" s="276">
        <f>E1170/D1170*100</f>
        <v>19.7516641065028</v>
      </c>
      <c r="G1170" s="275">
        <f>E1170-C1170</f>
        <v>11080</v>
      </c>
      <c r="H1170" s="277">
        <f>(E1170/C1170-1)*100</f>
        <v>-116.179091957639</v>
      </c>
      <c r="I1170" s="302">
        <f>SUM(I1171:I1172)</f>
        <v>592</v>
      </c>
      <c r="J1170" s="303">
        <f t="shared" si="112"/>
        <v>-7220</v>
      </c>
      <c r="K1170" s="277">
        <f>(I1170/D1170-1)*100</f>
        <v>-92.4219150025602</v>
      </c>
      <c r="M1170" s="208">
        <f t="shared" si="111"/>
        <v>0</v>
      </c>
      <c r="N1170" s="301"/>
      <c r="O1170" s="301"/>
    </row>
    <row r="1171" spans="1:15">
      <c r="A1171" s="322">
        <v>22902</v>
      </c>
      <c r="B1171" s="169" t="s">
        <v>1036</v>
      </c>
      <c r="C1171" s="241"/>
      <c r="D1171" s="286">
        <v>0</v>
      </c>
      <c r="E1171" s="241"/>
      <c r="F1171" s="228"/>
      <c r="G1171" s="241"/>
      <c r="H1171" s="230"/>
      <c r="I1171" s="286">
        <f>M1171+P1171+Q1171</f>
        <v>0</v>
      </c>
      <c r="J1171" s="241"/>
      <c r="K1171" s="230"/>
      <c r="M1171">
        <f t="shared" si="111"/>
        <v>0</v>
      </c>
      <c r="N1171" s="301"/>
      <c r="O1171" s="301"/>
    </row>
    <row r="1172" s="208" customFormat="1" spans="1:17">
      <c r="A1172" s="319">
        <v>22999</v>
      </c>
      <c r="B1172" s="288" t="s">
        <v>1037</v>
      </c>
      <c r="C1172" s="241">
        <v>-9537</v>
      </c>
      <c r="D1172" s="286">
        <v>7812</v>
      </c>
      <c r="E1172" s="241">
        <v>1543</v>
      </c>
      <c r="F1172" s="228"/>
      <c r="G1172" s="229"/>
      <c r="H1172" s="230"/>
      <c r="I1172" s="286">
        <f>M1172+P1172+Q1172</f>
        <v>592</v>
      </c>
      <c r="J1172" s="241"/>
      <c r="K1172" s="230"/>
      <c r="M1172">
        <f t="shared" si="111"/>
        <v>592</v>
      </c>
      <c r="N1172" s="301"/>
      <c r="O1172" s="301">
        <v>592</v>
      </c>
      <c r="P1172"/>
      <c r="Q1172"/>
    </row>
    <row r="1173" s="208" customFormat="1" spans="1:15">
      <c r="A1173" s="273">
        <v>231</v>
      </c>
      <c r="B1173" s="274" t="s">
        <v>1038</v>
      </c>
      <c r="C1173" s="325"/>
      <c r="D1173" s="326">
        <v>0</v>
      </c>
      <c r="E1173" s="325">
        <f>SUM(E1174:E1177)</f>
        <v>0</v>
      </c>
      <c r="F1173" s="276"/>
      <c r="G1173" s="275">
        <f>E1173-C1173</f>
        <v>0</v>
      </c>
      <c r="H1173" s="277" t="e">
        <f>(E1173/C1173-1)*100</f>
        <v>#DIV/0!</v>
      </c>
      <c r="I1173" s="326">
        <f>SUM(I1174:I1177)</f>
        <v>1000</v>
      </c>
      <c r="J1173" s="303">
        <f t="shared" si="112"/>
        <v>1000</v>
      </c>
      <c r="K1173" s="277" t="e">
        <f>(I1173/D1173-1)*100</f>
        <v>#DIV/0!</v>
      </c>
      <c r="M1173" s="208">
        <f t="shared" si="111"/>
        <v>0</v>
      </c>
      <c r="N1173" s="301"/>
      <c r="O1173" s="301"/>
    </row>
    <row r="1174" spans="1:15">
      <c r="A1174" s="319"/>
      <c r="B1174" s="288" t="s">
        <v>1039</v>
      </c>
      <c r="C1174" s="241"/>
      <c r="D1174" s="286">
        <v>0</v>
      </c>
      <c r="E1174" s="241"/>
      <c r="F1174" s="228"/>
      <c r="G1174" s="241"/>
      <c r="H1174" s="230"/>
      <c r="I1174" s="286">
        <f>M1174+P1174+Q1174</f>
        <v>1000</v>
      </c>
      <c r="J1174" s="241">
        <v>0</v>
      </c>
      <c r="K1174" s="230">
        <v>0</v>
      </c>
      <c r="M1174">
        <f t="shared" si="111"/>
        <v>1000</v>
      </c>
      <c r="N1174" s="301"/>
      <c r="O1174" s="301">
        <v>1000</v>
      </c>
    </row>
    <row r="1175" spans="1:15">
      <c r="A1175" s="319"/>
      <c r="B1175" s="288" t="s">
        <v>1040</v>
      </c>
      <c r="C1175" s="241"/>
      <c r="D1175" s="286">
        <v>0</v>
      </c>
      <c r="E1175" s="241"/>
      <c r="F1175" s="228"/>
      <c r="G1175" s="241"/>
      <c r="H1175" s="230"/>
      <c r="I1175" s="286">
        <f>M1175+P1175+Q1175</f>
        <v>0</v>
      </c>
      <c r="J1175" s="241">
        <v>0</v>
      </c>
      <c r="K1175" s="230">
        <v>0</v>
      </c>
      <c r="M1175">
        <f t="shared" si="111"/>
        <v>0</v>
      </c>
      <c r="N1175" s="301"/>
      <c r="O1175" s="301"/>
    </row>
    <row r="1176" spans="1:15">
      <c r="A1176" s="319"/>
      <c r="B1176" s="288" t="s">
        <v>1041</v>
      </c>
      <c r="C1176" s="241"/>
      <c r="D1176" s="286"/>
      <c r="E1176" s="241"/>
      <c r="F1176" s="228"/>
      <c r="G1176" s="241"/>
      <c r="H1176" s="230"/>
      <c r="I1176" s="286"/>
      <c r="J1176" s="241"/>
      <c r="K1176" s="230"/>
      <c r="M1176">
        <f t="shared" si="111"/>
        <v>0</v>
      </c>
      <c r="N1176" s="301"/>
      <c r="O1176" s="301"/>
    </row>
    <row r="1177" spans="1:15">
      <c r="A1177" s="319"/>
      <c r="B1177" s="288" t="s">
        <v>1042</v>
      </c>
      <c r="C1177" s="241"/>
      <c r="D1177" s="286">
        <v>0</v>
      </c>
      <c r="E1177" s="241"/>
      <c r="F1177" s="228"/>
      <c r="G1177" s="241"/>
      <c r="H1177" s="230"/>
      <c r="I1177" s="286">
        <f>M1177+P1177+Q1177</f>
        <v>0</v>
      </c>
      <c r="J1177" s="241">
        <v>0</v>
      </c>
      <c r="K1177" s="230">
        <v>0</v>
      </c>
      <c r="M1177">
        <f t="shared" si="111"/>
        <v>0</v>
      </c>
      <c r="N1177" s="301"/>
      <c r="O1177" s="301"/>
    </row>
    <row r="1178" s="208" customFormat="1" spans="1:15">
      <c r="A1178" s="273">
        <v>232</v>
      </c>
      <c r="B1178" s="274" t="s">
        <v>1043</v>
      </c>
      <c r="C1178" s="325">
        <f>SUM(C1179:C1181)</f>
        <v>2871</v>
      </c>
      <c r="D1178" s="326">
        <v>2855</v>
      </c>
      <c r="E1178" s="325">
        <f>SUM(E1179:E1181)</f>
        <v>2786</v>
      </c>
      <c r="F1178" s="276"/>
      <c r="G1178" s="275">
        <f>E1178-C1178</f>
        <v>-85</v>
      </c>
      <c r="H1178" s="277">
        <f>(E1178/C1178-1)*100</f>
        <v>-2.96064089167537</v>
      </c>
      <c r="I1178" s="326">
        <f>SUM(I1179:I1181)</f>
        <v>2847</v>
      </c>
      <c r="J1178" s="303">
        <f>I1178-D1178</f>
        <v>-8</v>
      </c>
      <c r="K1178" s="277">
        <f>(I1178/D1178-1)*100</f>
        <v>-0.28021015761821</v>
      </c>
      <c r="M1178" s="208">
        <f t="shared" si="111"/>
        <v>0</v>
      </c>
      <c r="N1178" s="301"/>
      <c r="O1178" s="301"/>
    </row>
    <row r="1179" spans="1:15">
      <c r="A1179" s="319"/>
      <c r="B1179" s="288" t="s">
        <v>1044</v>
      </c>
      <c r="C1179" s="241">
        <v>2871</v>
      </c>
      <c r="D1179" s="286">
        <v>2855</v>
      </c>
      <c r="E1179" s="241">
        <v>2786</v>
      </c>
      <c r="F1179" s="228"/>
      <c r="G1179" s="241"/>
      <c r="H1179" s="230"/>
      <c r="I1179" s="286">
        <f t="shared" ref="I1179:I1181" si="113">M1179+P1179+Q1179</f>
        <v>2847</v>
      </c>
      <c r="J1179" s="241">
        <v>0</v>
      </c>
      <c r="K1179" s="230">
        <v>0</v>
      </c>
      <c r="M1179">
        <f t="shared" si="111"/>
        <v>2847</v>
      </c>
      <c r="N1179" s="301"/>
      <c r="O1179" s="301">
        <v>2847</v>
      </c>
    </row>
    <row r="1180" spans="1:15">
      <c r="A1180" s="319"/>
      <c r="B1180" s="288" t="s">
        <v>1045</v>
      </c>
      <c r="C1180" s="241"/>
      <c r="D1180" s="286">
        <v>0</v>
      </c>
      <c r="E1180" s="241"/>
      <c r="F1180" s="228"/>
      <c r="G1180" s="241"/>
      <c r="H1180" s="230"/>
      <c r="I1180" s="286">
        <f t="shared" si="113"/>
        <v>0</v>
      </c>
      <c r="J1180" s="241">
        <v>0</v>
      </c>
      <c r="K1180" s="230">
        <v>0</v>
      </c>
      <c r="M1180">
        <f t="shared" si="111"/>
        <v>0</v>
      </c>
      <c r="N1180" s="301"/>
      <c r="O1180" s="301"/>
    </row>
    <row r="1181" spans="1:15">
      <c r="A1181" s="319"/>
      <c r="B1181" s="288" t="s">
        <v>1046</v>
      </c>
      <c r="C1181" s="241"/>
      <c r="D1181" s="286">
        <v>0</v>
      </c>
      <c r="E1181" s="241"/>
      <c r="F1181" s="228"/>
      <c r="G1181" s="241"/>
      <c r="H1181" s="230"/>
      <c r="I1181" s="286">
        <f t="shared" si="113"/>
        <v>0</v>
      </c>
      <c r="J1181" s="241">
        <v>0</v>
      </c>
      <c r="K1181" s="230">
        <v>0</v>
      </c>
      <c r="M1181">
        <f t="shared" si="111"/>
        <v>0</v>
      </c>
      <c r="N1181" s="301"/>
      <c r="O1181" s="301"/>
    </row>
    <row r="1182" s="208" customFormat="1" spans="1:15">
      <c r="A1182" s="273">
        <v>233</v>
      </c>
      <c r="B1182" s="274" t="s">
        <v>1047</v>
      </c>
      <c r="C1182" s="275">
        <f>SUM(C1183)</f>
        <v>25</v>
      </c>
      <c r="D1182" s="302"/>
      <c r="E1182" s="275">
        <f>SUM(E1183)</f>
        <v>22</v>
      </c>
      <c r="F1182" s="275"/>
      <c r="G1182" s="275">
        <f>E1182-C1182</f>
        <v>-3</v>
      </c>
      <c r="H1182" s="275">
        <f>(E1182/C1182-1)*100</f>
        <v>-12</v>
      </c>
      <c r="I1182" s="302">
        <f>SUM(I1183)</f>
        <v>1</v>
      </c>
      <c r="J1182" s="275">
        <f>I1182-D1182</f>
        <v>1</v>
      </c>
      <c r="K1182" s="275"/>
      <c r="M1182" s="208">
        <f t="shared" si="111"/>
        <v>0</v>
      </c>
      <c r="N1182" s="301"/>
      <c r="O1182" s="301"/>
    </row>
    <row r="1183" spans="1:15">
      <c r="A1183" s="327"/>
      <c r="B1183" s="288" t="s">
        <v>1048</v>
      </c>
      <c r="C1183" s="241">
        <v>25</v>
      </c>
      <c r="D1183" s="286"/>
      <c r="E1183" s="241">
        <v>22</v>
      </c>
      <c r="F1183" s="228"/>
      <c r="G1183" s="229"/>
      <c r="H1183" s="230"/>
      <c r="I1183" s="286">
        <f>M1183+P1183+Q1183</f>
        <v>1</v>
      </c>
      <c r="J1183" s="241">
        <v>0</v>
      </c>
      <c r="K1183" s="230">
        <v>0</v>
      </c>
      <c r="M1183">
        <f t="shared" si="111"/>
        <v>1</v>
      </c>
      <c r="N1183" s="301"/>
      <c r="O1183" s="301">
        <v>1</v>
      </c>
    </row>
    <row r="1184" s="208" customFormat="1" spans="1:15">
      <c r="A1184" s="328"/>
      <c r="B1184" s="329" t="s">
        <v>1049</v>
      </c>
      <c r="C1184" s="330">
        <f>C1182+C1178+C1173+C1170+C1169+C1120+C1078+C1057+C1023+C1019+C999+C937+C885+C778+C759+C695+C626+C502+C445+C393+C342+C255+C246+C6</f>
        <v>271658</v>
      </c>
      <c r="D1184" s="331">
        <v>273956</v>
      </c>
      <c r="E1184" s="330">
        <f>E1182+E1178+E1173+E1170+E1169+E1120+E1078+E1057+E1023+E1019+E999+E937+E885+E778+E759+E695+E626+E502+E445+E393+E342+E255+E246+E6</f>
        <v>294093</v>
      </c>
      <c r="F1184" s="276">
        <f>E1184/D1184*100</f>
        <v>107.350450437297</v>
      </c>
      <c r="G1184" s="275">
        <f>E1184-C1184</f>
        <v>22435</v>
      </c>
      <c r="H1184" s="277">
        <f>(E1184/C1184-1)*100</f>
        <v>8.25854567139566</v>
      </c>
      <c r="I1184" s="331">
        <f>I1182+I1178+I1173+I1170+I1169+I1120+I1078+I1057+I1023+I1019+I999+I937+I885+I778+I759+I695+I626+I502+I445+I393+I342+I255+I246+I6</f>
        <v>257939</v>
      </c>
      <c r="J1184" s="303">
        <f>I1184-D1184</f>
        <v>-16017</v>
      </c>
      <c r="K1184" s="277">
        <f>(I1184/D1184-1)*100</f>
        <v>-5.84655930149367</v>
      </c>
      <c r="M1184" s="208">
        <f t="shared" si="111"/>
        <v>0</v>
      </c>
      <c r="N1184" s="301"/>
      <c r="O1184" s="301"/>
    </row>
    <row r="1185" s="208" customFormat="1" spans="1:15">
      <c r="A1185" s="332"/>
      <c r="B1185" s="333" t="s">
        <v>1050</v>
      </c>
      <c r="C1185" s="334">
        <f>SUM(C1186,C1189,C1192:C1196)</f>
        <v>67669</v>
      </c>
      <c r="D1185" s="335">
        <v>3914</v>
      </c>
      <c r="E1185" s="334">
        <f>SUM(E1186,E1189,E1192:E1196)</f>
        <v>61890</v>
      </c>
      <c r="F1185" s="276">
        <f>E1185/D1185*100</f>
        <v>1581.24680633623</v>
      </c>
      <c r="G1185" s="275">
        <f>E1185-C1185</f>
        <v>-5779</v>
      </c>
      <c r="H1185" s="277">
        <f>(E1185/C1185-1)*100</f>
        <v>-8.54009960247676</v>
      </c>
      <c r="I1185" s="335">
        <f>SUM(I1186,I1189,I1192:I1196)</f>
        <v>4257</v>
      </c>
      <c r="J1185" s="303">
        <f>I1185-D1185</f>
        <v>343</v>
      </c>
      <c r="K1185" s="277">
        <f>(I1185/D1185-1)*100</f>
        <v>8.76341338783853</v>
      </c>
      <c r="M1185" s="208">
        <f t="shared" si="111"/>
        <v>0</v>
      </c>
      <c r="N1185" s="301"/>
      <c r="O1185" s="301"/>
    </row>
    <row r="1186" spans="1:15">
      <c r="A1186" s="336"/>
      <c r="B1186" s="196" t="s">
        <v>1051</v>
      </c>
      <c r="C1186" s="212">
        <f>SUM(C1187:C1188)</f>
        <v>8130</v>
      </c>
      <c r="D1186" s="337">
        <v>3914</v>
      </c>
      <c r="E1186" s="212">
        <f>SUM(E1187:E1188)</f>
        <v>8299</v>
      </c>
      <c r="F1186" s="228"/>
      <c r="G1186" s="229"/>
      <c r="H1186" s="230"/>
      <c r="I1186" s="337">
        <f>SUM(I1187:I1188)</f>
        <v>4257</v>
      </c>
      <c r="J1186" s="241"/>
      <c r="K1186" s="230"/>
      <c r="M1186">
        <f t="shared" si="111"/>
        <v>0</v>
      </c>
      <c r="N1186" s="301"/>
      <c r="O1186" s="301"/>
    </row>
    <row r="1187" spans="1:15">
      <c r="A1187" s="336"/>
      <c r="B1187" s="196" t="s">
        <v>1052</v>
      </c>
      <c r="C1187" s="212">
        <v>2639</v>
      </c>
      <c r="D1187" s="286">
        <v>2639</v>
      </c>
      <c r="E1187" s="212">
        <v>2639</v>
      </c>
      <c r="F1187" s="228"/>
      <c r="G1187" s="229"/>
      <c r="H1187" s="230"/>
      <c r="I1187" s="286">
        <v>2639</v>
      </c>
      <c r="J1187" s="241"/>
      <c r="K1187" s="230"/>
      <c r="M1187">
        <f t="shared" si="111"/>
        <v>0</v>
      </c>
      <c r="N1187" s="301"/>
      <c r="O1187" s="301"/>
    </row>
    <row r="1188" spans="1:15">
      <c r="A1188" s="338"/>
      <c r="B1188" s="231" t="s">
        <v>1053</v>
      </c>
      <c r="C1188" s="232">
        <v>5491</v>
      </c>
      <c r="D1188" s="339">
        <v>1275</v>
      </c>
      <c r="E1188" s="232">
        <v>5660</v>
      </c>
      <c r="F1188" s="228"/>
      <c r="G1188" s="229"/>
      <c r="H1188" s="230"/>
      <c r="I1188" s="339">
        <v>1618</v>
      </c>
      <c r="J1188" s="241"/>
      <c r="K1188" s="230"/>
      <c r="M1188">
        <f t="shared" si="111"/>
        <v>0</v>
      </c>
      <c r="N1188" s="301"/>
      <c r="O1188" s="301"/>
    </row>
    <row r="1189" spans="1:15">
      <c r="A1189" s="336"/>
      <c r="B1189" s="196" t="s">
        <v>1054</v>
      </c>
      <c r="C1189" s="212"/>
      <c r="D1189" s="337"/>
      <c r="E1189" s="212"/>
      <c r="F1189" s="228"/>
      <c r="G1189" s="229"/>
      <c r="H1189" s="230"/>
      <c r="I1189" s="337"/>
      <c r="J1189" s="241"/>
      <c r="K1189" s="230"/>
      <c r="M1189">
        <f t="shared" si="111"/>
        <v>0</v>
      </c>
      <c r="N1189" s="301"/>
      <c r="O1189" s="301"/>
    </row>
    <row r="1190" spans="1:15">
      <c r="A1190" s="336"/>
      <c r="B1190" s="196" t="s">
        <v>1055</v>
      </c>
      <c r="C1190" s="234"/>
      <c r="D1190" s="315"/>
      <c r="E1190" s="234"/>
      <c r="F1190" s="228"/>
      <c r="G1190" s="229"/>
      <c r="H1190" s="230"/>
      <c r="I1190" s="315"/>
      <c r="J1190" s="241"/>
      <c r="K1190" s="230"/>
      <c r="M1190">
        <f t="shared" si="111"/>
        <v>0</v>
      </c>
      <c r="N1190" s="301"/>
      <c r="O1190" s="301"/>
    </row>
    <row r="1191" spans="1:15">
      <c r="A1191" s="336"/>
      <c r="B1191" s="196" t="s">
        <v>1056</v>
      </c>
      <c r="C1191" s="234"/>
      <c r="D1191" s="315"/>
      <c r="E1191" s="234"/>
      <c r="F1191" s="228"/>
      <c r="G1191" s="229"/>
      <c r="H1191" s="230"/>
      <c r="I1191" s="315"/>
      <c r="J1191" s="241"/>
      <c r="K1191" s="230"/>
      <c r="M1191">
        <f t="shared" si="111"/>
        <v>0</v>
      </c>
      <c r="N1191" s="301"/>
      <c r="O1191" s="301"/>
    </row>
    <row r="1192" spans="1:15">
      <c r="A1192" s="338"/>
      <c r="B1192" s="236" t="s">
        <v>1057</v>
      </c>
      <c r="C1192" s="234"/>
      <c r="D1192" s="286"/>
      <c r="E1192" s="234"/>
      <c r="F1192" s="228"/>
      <c r="G1192" s="229"/>
      <c r="H1192" s="230"/>
      <c r="I1192" s="286"/>
      <c r="J1192" s="207"/>
      <c r="K1192" s="242"/>
      <c r="M1192">
        <f t="shared" si="111"/>
        <v>0</v>
      </c>
      <c r="N1192" s="301"/>
      <c r="O1192" s="301"/>
    </row>
    <row r="1193" spans="1:15">
      <c r="A1193" s="338"/>
      <c r="B1193" s="236" t="s">
        <v>1058</v>
      </c>
      <c r="C1193" s="234"/>
      <c r="D1193" s="286"/>
      <c r="E1193" s="234"/>
      <c r="F1193" s="228"/>
      <c r="G1193" s="229"/>
      <c r="H1193" s="230"/>
      <c r="I1193" s="286"/>
      <c r="J1193" s="207"/>
      <c r="K1193" s="242"/>
      <c r="M1193">
        <f t="shared" si="111"/>
        <v>0</v>
      </c>
      <c r="N1193" s="301"/>
      <c r="O1193" s="301"/>
    </row>
    <row r="1194" spans="1:15">
      <c r="A1194" s="338"/>
      <c r="B1194" s="236" t="s">
        <v>1059</v>
      </c>
      <c r="C1194" s="234">
        <v>11800</v>
      </c>
      <c r="D1194" s="286"/>
      <c r="E1194" s="234">
        <v>14600</v>
      </c>
      <c r="F1194" s="228"/>
      <c r="G1194" s="229"/>
      <c r="H1194" s="230"/>
      <c r="I1194" s="286"/>
      <c r="J1194" s="207"/>
      <c r="K1194" s="242"/>
      <c r="M1194">
        <f t="shared" si="111"/>
        <v>0</v>
      </c>
      <c r="N1194" s="301"/>
      <c r="O1194" s="301"/>
    </row>
    <row r="1195" spans="1:15">
      <c r="A1195" s="338"/>
      <c r="B1195" s="236" t="s">
        <v>1060</v>
      </c>
      <c r="C1195" s="234"/>
      <c r="D1195" s="286"/>
      <c r="E1195" s="234"/>
      <c r="F1195" s="228"/>
      <c r="G1195" s="229"/>
      <c r="H1195" s="230"/>
      <c r="I1195" s="286"/>
      <c r="J1195" s="207"/>
      <c r="K1195" s="242"/>
      <c r="M1195">
        <f t="shared" si="111"/>
        <v>0</v>
      </c>
      <c r="N1195" s="301"/>
      <c r="O1195" s="301"/>
    </row>
    <row r="1196" spans="1:15">
      <c r="A1196" s="338"/>
      <c r="B1196" s="236" t="s">
        <v>1061</v>
      </c>
      <c r="C1196" s="212">
        <f>SUM(C1197:C1198)</f>
        <v>47739</v>
      </c>
      <c r="D1196" s="340"/>
      <c r="E1196" s="212">
        <f>SUM(E1197:E1198)</f>
        <v>38991</v>
      </c>
      <c r="F1196" s="228"/>
      <c r="G1196" s="229"/>
      <c r="H1196" s="230"/>
      <c r="I1196" s="340"/>
      <c r="J1196" s="241"/>
      <c r="K1196" s="230"/>
      <c r="M1196">
        <f t="shared" si="111"/>
        <v>0</v>
      </c>
      <c r="N1196" s="301"/>
      <c r="O1196" s="301"/>
    </row>
    <row r="1197" spans="1:15">
      <c r="A1197" s="338"/>
      <c r="B1197" s="236" t="s">
        <v>1062</v>
      </c>
      <c r="C1197" s="234">
        <v>47739</v>
      </c>
      <c r="D1197" s="286"/>
      <c r="E1197" s="234">
        <v>38991</v>
      </c>
      <c r="F1197" s="228"/>
      <c r="G1197" s="229"/>
      <c r="H1197" s="230"/>
      <c r="I1197" s="286"/>
      <c r="J1197" s="207"/>
      <c r="K1197" s="242"/>
      <c r="M1197">
        <f t="shared" si="111"/>
        <v>0</v>
      </c>
      <c r="N1197" s="301"/>
      <c r="O1197" s="301"/>
    </row>
    <row r="1198" spans="1:15">
      <c r="A1198" s="338"/>
      <c r="B1198" s="236" t="s">
        <v>1063</v>
      </c>
      <c r="C1198" s="237"/>
      <c r="D1198" s="340"/>
      <c r="E1198" s="237"/>
      <c r="F1198" s="228"/>
      <c r="G1198" s="229"/>
      <c r="H1198" s="230"/>
      <c r="I1198" s="340"/>
      <c r="J1198" s="241"/>
      <c r="K1198" s="230"/>
      <c r="M1198">
        <f t="shared" si="111"/>
        <v>0</v>
      </c>
      <c r="N1198" s="301"/>
      <c r="O1198" s="301"/>
    </row>
    <row r="1199" s="208" customFormat="1" spans="1:15">
      <c r="A1199" s="341"/>
      <c r="B1199" s="342" t="s">
        <v>1064</v>
      </c>
      <c r="C1199" s="343">
        <f>C1184+C1185</f>
        <v>339327</v>
      </c>
      <c r="D1199" s="343">
        <v>277870</v>
      </c>
      <c r="E1199" s="343">
        <f>E1184+E1185</f>
        <v>355983</v>
      </c>
      <c r="F1199" s="276">
        <f>E1199/D1199*100</f>
        <v>128.111347032785</v>
      </c>
      <c r="G1199" s="275">
        <f>E1199-C1199</f>
        <v>16656</v>
      </c>
      <c r="H1199" s="277">
        <f>(E1199/C1199-1)*100</f>
        <v>4.90853955034525</v>
      </c>
      <c r="I1199" s="343">
        <f>I1184+I1185</f>
        <v>262196</v>
      </c>
      <c r="J1199" s="303">
        <f>I1199-D1199</f>
        <v>-15674</v>
      </c>
      <c r="K1199" s="277">
        <f>(I1199/D1199-1)*100</f>
        <v>-5.64076726526793</v>
      </c>
      <c r="M1199" s="208">
        <f t="shared" si="111"/>
        <v>0</v>
      </c>
      <c r="N1199" s="301"/>
      <c r="O1199" s="301"/>
    </row>
  </sheetData>
  <autoFilter ref="A5:Q1199">
    <extLst/>
  </autoFilter>
  <mergeCells count="13">
    <mergeCell ref="A1:K1"/>
    <mergeCell ref="J2:K2"/>
    <mergeCell ref="D3:H3"/>
    <mergeCell ref="I3:K3"/>
    <mergeCell ref="G4:H4"/>
    <mergeCell ref="J4:K4"/>
    <mergeCell ref="A3:A5"/>
    <mergeCell ref="B3:B5"/>
    <mergeCell ref="C4:C5"/>
    <mergeCell ref="D4:D5"/>
    <mergeCell ref="E4:E5"/>
    <mergeCell ref="F4:F5"/>
    <mergeCell ref="I4:I5"/>
  </mergeCells>
  <pageMargins left="0.75" right="0.75" top="1" bottom="1" header="0.5" footer="0.5"/>
  <pageSetup paperSize="9" orientation="portrait" horizontalDpi="600" verticalDpi="600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zoomScaleSheetLayoutView="60" workbookViewId="0">
      <pane xSplit="2" ySplit="4" topLeftCell="C5" activePane="bottomRight" state="frozen"/>
      <selection/>
      <selection pane="topRight"/>
      <selection pane="bottomLeft"/>
      <selection pane="bottomRight" activeCell="E59" sqref="E59"/>
    </sheetView>
  </sheetViews>
  <sheetFormatPr defaultColWidth="9" defaultRowHeight="14.25" outlineLevelCol="4"/>
  <cols>
    <col min="1" max="1" width="16.875" customWidth="1"/>
    <col min="2" max="2" width="26" customWidth="1"/>
    <col min="3" max="3" width="15.25" customWidth="1"/>
    <col min="4" max="4" width="16.875" customWidth="1"/>
    <col min="5" max="5" width="16.625" customWidth="1"/>
  </cols>
  <sheetData>
    <row r="1" ht="44.25" customHeight="1" spans="1:5">
      <c r="A1" s="243" t="s">
        <v>1066</v>
      </c>
      <c r="B1" s="243"/>
      <c r="C1" s="243"/>
      <c r="D1" s="243"/>
      <c r="E1" s="243"/>
    </row>
    <row r="2" ht="18" customHeight="1" spans="1:5">
      <c r="A2" s="244"/>
      <c r="B2" s="244"/>
      <c r="C2" s="245"/>
      <c r="D2" s="246" t="s">
        <v>1067</v>
      </c>
      <c r="E2" s="246"/>
    </row>
    <row r="3" ht="42.75" customHeight="1" spans="1:5">
      <c r="A3" s="247" t="s">
        <v>1068</v>
      </c>
      <c r="B3" s="247" t="s">
        <v>1069</v>
      </c>
      <c r="C3" s="248" t="s">
        <v>1070</v>
      </c>
      <c r="D3" s="249" t="s">
        <v>1071</v>
      </c>
      <c r="E3" s="250"/>
    </row>
    <row r="4" ht="18.75" spans="1:5">
      <c r="A4" s="251"/>
      <c r="B4" s="251"/>
      <c r="C4" s="252"/>
      <c r="D4" s="253" t="s">
        <v>1072</v>
      </c>
      <c r="E4" s="253" t="s">
        <v>1073</v>
      </c>
    </row>
    <row r="5" ht="20.1" customHeight="1" spans="1:5">
      <c r="A5" s="254" t="s">
        <v>1074</v>
      </c>
      <c r="B5" s="254" t="s">
        <v>1075</v>
      </c>
      <c r="C5" s="255">
        <f t="shared" ref="C5:C10" si="0">D5+E5</f>
        <v>37129</v>
      </c>
      <c r="D5" s="255">
        <f>SUM(D6:D9)</f>
        <v>32665</v>
      </c>
      <c r="E5" s="255">
        <f>SUM(E6:E9)</f>
        <v>4464</v>
      </c>
    </row>
    <row r="6" ht="20.1" customHeight="1" spans="1:5">
      <c r="A6" s="254" t="s">
        <v>1076</v>
      </c>
      <c r="B6" s="254" t="s">
        <v>1077</v>
      </c>
      <c r="C6" s="255">
        <f t="shared" si="0"/>
        <v>22057</v>
      </c>
      <c r="D6" s="255">
        <v>21330</v>
      </c>
      <c r="E6" s="255">
        <v>727</v>
      </c>
    </row>
    <row r="7" ht="20.1" customHeight="1" spans="1:5">
      <c r="A7" s="254" t="s">
        <v>1078</v>
      </c>
      <c r="B7" s="254" t="s">
        <v>1079</v>
      </c>
      <c r="C7" s="255">
        <f t="shared" si="0"/>
        <v>9387</v>
      </c>
      <c r="D7" s="255">
        <v>8560</v>
      </c>
      <c r="E7" s="255">
        <v>827</v>
      </c>
    </row>
    <row r="8" ht="20.1" customHeight="1" spans="1:5">
      <c r="A8" s="254" t="s">
        <v>1080</v>
      </c>
      <c r="B8" s="254" t="s">
        <v>955</v>
      </c>
      <c r="C8" s="255">
        <f t="shared" si="0"/>
        <v>2900</v>
      </c>
      <c r="D8" s="255">
        <v>2775</v>
      </c>
      <c r="E8" s="255">
        <v>125</v>
      </c>
    </row>
    <row r="9" ht="20.1" customHeight="1" spans="1:5">
      <c r="A9" s="254" t="s">
        <v>1081</v>
      </c>
      <c r="B9" s="254" t="s">
        <v>1082</v>
      </c>
      <c r="C9" s="255">
        <f t="shared" si="0"/>
        <v>2785</v>
      </c>
      <c r="D9" s="255"/>
      <c r="E9" s="255">
        <v>2785</v>
      </c>
    </row>
    <row r="10" ht="20.1" customHeight="1" spans="1:5">
      <c r="A10" s="254" t="s">
        <v>1083</v>
      </c>
      <c r="B10" s="254" t="s">
        <v>1084</v>
      </c>
      <c r="C10" s="255">
        <f t="shared" si="0"/>
        <v>8533</v>
      </c>
      <c r="D10" s="255">
        <f>SUM(D11:D19)</f>
        <v>5228</v>
      </c>
      <c r="E10" s="255">
        <f>SUM(E11:E19)</f>
        <v>3305</v>
      </c>
    </row>
    <row r="11" ht="20.1" customHeight="1" spans="1:5">
      <c r="A11" s="254" t="s">
        <v>1085</v>
      </c>
      <c r="B11" s="254" t="s">
        <v>1086</v>
      </c>
      <c r="C11" s="255">
        <f t="shared" ref="C11:C29" si="1">D11+E11</f>
        <v>4711</v>
      </c>
      <c r="D11" s="255">
        <v>3753</v>
      </c>
      <c r="E11" s="255">
        <v>958</v>
      </c>
    </row>
    <row r="12" ht="20.1" customHeight="1" spans="1:5">
      <c r="A12" s="254" t="s">
        <v>1087</v>
      </c>
      <c r="B12" s="254" t="s">
        <v>1088</v>
      </c>
      <c r="C12" s="255">
        <f t="shared" si="1"/>
        <v>109</v>
      </c>
      <c r="D12" s="255">
        <v>88</v>
      </c>
      <c r="E12" s="255">
        <v>21</v>
      </c>
    </row>
    <row r="13" ht="20.1" customHeight="1" spans="1:5">
      <c r="A13" s="254" t="s">
        <v>1089</v>
      </c>
      <c r="B13" s="254" t="s">
        <v>1090</v>
      </c>
      <c r="C13" s="255">
        <f t="shared" si="1"/>
        <v>148</v>
      </c>
      <c r="D13" s="255">
        <v>131</v>
      </c>
      <c r="E13" s="255">
        <v>17</v>
      </c>
    </row>
    <row r="14" ht="20.1" customHeight="1" spans="1:5">
      <c r="A14" s="254" t="s">
        <v>1091</v>
      </c>
      <c r="B14" s="254" t="s">
        <v>1092</v>
      </c>
      <c r="C14" s="255">
        <f t="shared" si="1"/>
        <v>51</v>
      </c>
      <c r="D14" s="255"/>
      <c r="E14" s="255">
        <v>51</v>
      </c>
    </row>
    <row r="15" ht="20.1" customHeight="1" spans="1:5">
      <c r="A15" s="254" t="s">
        <v>1093</v>
      </c>
      <c r="B15" s="254" t="s">
        <v>1094</v>
      </c>
      <c r="C15" s="255">
        <f t="shared" si="1"/>
        <v>537</v>
      </c>
      <c r="D15" s="255"/>
      <c r="E15" s="255">
        <v>537</v>
      </c>
    </row>
    <row r="16" ht="20.1" customHeight="1" spans="1:5">
      <c r="A16" s="254" t="s">
        <v>1095</v>
      </c>
      <c r="B16" s="254" t="s">
        <v>1096</v>
      </c>
      <c r="C16" s="255">
        <f t="shared" si="1"/>
        <v>212</v>
      </c>
      <c r="D16" s="255">
        <v>20</v>
      </c>
      <c r="E16" s="255">
        <f>188+4</f>
        <v>192</v>
      </c>
    </row>
    <row r="17" ht="20.1" customHeight="1" spans="1:5">
      <c r="A17" s="254" t="s">
        <v>1097</v>
      </c>
      <c r="B17" s="254" t="s">
        <v>1098</v>
      </c>
      <c r="C17" s="255">
        <f t="shared" si="1"/>
        <v>362</v>
      </c>
      <c r="D17" s="255">
        <v>209</v>
      </c>
      <c r="E17" s="255">
        <v>153</v>
      </c>
    </row>
    <row r="18" ht="20.1" customHeight="1" spans="1:5">
      <c r="A18" s="254" t="s">
        <v>1099</v>
      </c>
      <c r="B18" s="254" t="s">
        <v>1100</v>
      </c>
      <c r="C18" s="255">
        <f t="shared" si="1"/>
        <v>192</v>
      </c>
      <c r="D18" s="255">
        <v>88</v>
      </c>
      <c r="E18" s="255">
        <v>104</v>
      </c>
    </row>
    <row r="19" ht="20.1" customHeight="1" spans="1:5">
      <c r="A19" s="254" t="s">
        <v>1101</v>
      </c>
      <c r="B19" s="254" t="s">
        <v>1102</v>
      </c>
      <c r="C19" s="255">
        <f t="shared" si="1"/>
        <v>2211</v>
      </c>
      <c r="D19" s="255">
        <v>939</v>
      </c>
      <c r="E19" s="255">
        <v>1272</v>
      </c>
    </row>
    <row r="20" ht="20.1" customHeight="1" spans="1:5">
      <c r="A20" s="254" t="s">
        <v>1103</v>
      </c>
      <c r="B20" s="254" t="s">
        <v>1104</v>
      </c>
      <c r="C20" s="255">
        <f t="shared" si="1"/>
        <v>2180</v>
      </c>
      <c r="D20" s="255">
        <f>SUM(D21:D26)</f>
        <v>0</v>
      </c>
      <c r="E20" s="255">
        <f>SUM(E21:E26)</f>
        <v>2180</v>
      </c>
    </row>
    <row r="21" ht="20.1" customHeight="1" spans="1:5">
      <c r="A21" s="254" t="s">
        <v>1105</v>
      </c>
      <c r="B21" s="254" t="s">
        <v>1106</v>
      </c>
      <c r="C21" s="255">
        <f t="shared" si="1"/>
        <v>422</v>
      </c>
      <c r="D21" s="255"/>
      <c r="E21" s="255">
        <v>422</v>
      </c>
    </row>
    <row r="22" ht="20.1" customHeight="1" spans="1:5">
      <c r="A22" s="254" t="s">
        <v>1107</v>
      </c>
      <c r="B22" s="254" t="s">
        <v>1108</v>
      </c>
      <c r="C22" s="255">
        <f t="shared" si="1"/>
        <v>0</v>
      </c>
      <c r="D22" s="255"/>
      <c r="E22" s="255"/>
    </row>
    <row r="23" ht="20.1" customHeight="1" spans="1:5">
      <c r="A23" s="254" t="s">
        <v>1109</v>
      </c>
      <c r="B23" s="254" t="s">
        <v>1110</v>
      </c>
      <c r="C23" s="255">
        <f t="shared" si="1"/>
        <v>100</v>
      </c>
      <c r="D23" s="255"/>
      <c r="E23" s="255">
        <v>100</v>
      </c>
    </row>
    <row r="24" ht="20.1" customHeight="1" spans="1:5">
      <c r="A24" s="254" t="s">
        <v>1111</v>
      </c>
      <c r="B24" s="254" t="s">
        <v>1112</v>
      </c>
      <c r="C24" s="255">
        <f t="shared" si="1"/>
        <v>0</v>
      </c>
      <c r="D24" s="255"/>
      <c r="E24" s="255"/>
    </row>
    <row r="25" ht="20.1" customHeight="1" spans="1:5">
      <c r="A25" s="254" t="s">
        <v>1113</v>
      </c>
      <c r="B25" s="254" t="s">
        <v>1114</v>
      </c>
      <c r="C25" s="255">
        <f t="shared" si="1"/>
        <v>496</v>
      </c>
      <c r="D25" s="255"/>
      <c r="E25" s="255">
        <v>496</v>
      </c>
    </row>
    <row r="26" ht="20.1" customHeight="1" spans="1:5">
      <c r="A26" s="254" t="s">
        <v>1115</v>
      </c>
      <c r="B26" s="254" t="s">
        <v>1116</v>
      </c>
      <c r="C26" s="255">
        <f t="shared" si="1"/>
        <v>1162</v>
      </c>
      <c r="D26" s="255"/>
      <c r="E26" s="255">
        <v>1162</v>
      </c>
    </row>
    <row r="27" ht="20.1" customHeight="1" spans="1:5">
      <c r="A27" s="254" t="s">
        <v>1117</v>
      </c>
      <c r="B27" s="254" t="s">
        <v>1118</v>
      </c>
      <c r="C27" s="255">
        <f t="shared" si="1"/>
        <v>1</v>
      </c>
      <c r="D27" s="255">
        <f>SUM(D28:D29)</f>
        <v>0</v>
      </c>
      <c r="E27" s="255">
        <f>SUM(E28:E29)</f>
        <v>1</v>
      </c>
    </row>
    <row r="28" ht="20.1" customHeight="1" spans="1:5">
      <c r="A28" s="254" t="s">
        <v>1119</v>
      </c>
      <c r="B28" s="254" t="s">
        <v>1114</v>
      </c>
      <c r="C28" s="255">
        <f t="shared" si="1"/>
        <v>1</v>
      </c>
      <c r="D28" s="255"/>
      <c r="E28" s="255">
        <v>1</v>
      </c>
    </row>
    <row r="29" ht="20.1" customHeight="1" spans="1:5">
      <c r="A29" s="254" t="s">
        <v>1120</v>
      </c>
      <c r="B29" s="254" t="s">
        <v>1116</v>
      </c>
      <c r="C29" s="255">
        <f t="shared" si="1"/>
        <v>0</v>
      </c>
      <c r="D29" s="255"/>
      <c r="E29" s="255"/>
    </row>
    <row r="30" ht="20.1" customHeight="1" spans="1:5">
      <c r="A30" s="254" t="s">
        <v>1121</v>
      </c>
      <c r="B30" s="254" t="s">
        <v>1122</v>
      </c>
      <c r="C30" s="255">
        <f t="shared" ref="C30:C36" si="2">D30+E30</f>
        <v>76353</v>
      </c>
      <c r="D30" s="255">
        <f>SUM(D31:D33)</f>
        <v>72901</v>
      </c>
      <c r="E30" s="255">
        <f>SUM(E31:E33)</f>
        <v>3452</v>
      </c>
    </row>
    <row r="31" ht="20.1" customHeight="1" spans="1:5">
      <c r="A31" s="254" t="s">
        <v>1123</v>
      </c>
      <c r="B31" s="254" t="s">
        <v>1124</v>
      </c>
      <c r="C31" s="255">
        <f t="shared" si="2"/>
        <v>69702</v>
      </c>
      <c r="D31" s="255">
        <v>67368</v>
      </c>
      <c r="E31" s="255">
        <v>2334</v>
      </c>
    </row>
    <row r="32" ht="20.1" customHeight="1" spans="1:5">
      <c r="A32" s="254" t="s">
        <v>1125</v>
      </c>
      <c r="B32" s="254" t="s">
        <v>1126</v>
      </c>
      <c r="C32" s="255">
        <f t="shared" si="2"/>
        <v>6651</v>
      </c>
      <c r="D32" s="255">
        <v>5533</v>
      </c>
      <c r="E32" s="255">
        <v>1118</v>
      </c>
    </row>
    <row r="33" ht="20.1" customHeight="1" spans="1:5">
      <c r="A33" s="254" t="s">
        <v>1127</v>
      </c>
      <c r="B33" s="254" t="s">
        <v>1128</v>
      </c>
      <c r="C33" s="255">
        <f t="shared" si="2"/>
        <v>0</v>
      </c>
      <c r="D33" s="255"/>
      <c r="E33" s="255"/>
    </row>
    <row r="34" ht="20.1" customHeight="1" spans="1:5">
      <c r="A34" s="254" t="s">
        <v>1129</v>
      </c>
      <c r="B34" s="254" t="s">
        <v>1130</v>
      </c>
      <c r="C34" s="255">
        <f t="shared" si="2"/>
        <v>0</v>
      </c>
      <c r="D34" s="255">
        <f>SUM(D35:D36)</f>
        <v>0</v>
      </c>
      <c r="E34" s="255">
        <f>SUM(E35:E36)</f>
        <v>0</v>
      </c>
    </row>
    <row r="35" ht="20.1" customHeight="1" spans="1:5">
      <c r="A35" s="254" t="s">
        <v>1131</v>
      </c>
      <c r="B35" s="254" t="s">
        <v>1132</v>
      </c>
      <c r="C35" s="255">
        <f t="shared" si="2"/>
        <v>0</v>
      </c>
      <c r="D35" s="255"/>
      <c r="E35" s="255"/>
    </row>
    <row r="36" ht="20.1" customHeight="1" spans="1:5">
      <c r="A36" s="254" t="s">
        <v>1133</v>
      </c>
      <c r="B36" s="254" t="s">
        <v>1134</v>
      </c>
      <c r="C36" s="255">
        <f t="shared" si="2"/>
        <v>0</v>
      </c>
      <c r="D36" s="255"/>
      <c r="E36" s="255"/>
    </row>
    <row r="37" ht="20.1" customHeight="1" spans="1:5">
      <c r="A37" s="254" t="s">
        <v>1135</v>
      </c>
      <c r="B37" s="254" t="s">
        <v>1136</v>
      </c>
      <c r="C37" s="255">
        <f t="shared" ref="C37:C58" si="3">D37+E37</f>
        <v>3</v>
      </c>
      <c r="D37" s="255">
        <f>SUM(D38:D39)</f>
        <v>0</v>
      </c>
      <c r="E37" s="255">
        <f>SUM(E38:E39)</f>
        <v>3</v>
      </c>
    </row>
    <row r="38" ht="20.1" customHeight="1" spans="1:5">
      <c r="A38" s="254" t="s">
        <v>1137</v>
      </c>
      <c r="B38" s="254" t="s">
        <v>1138</v>
      </c>
      <c r="C38" s="255">
        <f t="shared" si="3"/>
        <v>0</v>
      </c>
      <c r="D38" s="255"/>
      <c r="E38" s="255"/>
    </row>
    <row r="39" ht="20.1" customHeight="1" spans="1:5">
      <c r="A39" s="254" t="s">
        <v>1139</v>
      </c>
      <c r="B39" s="254" t="s">
        <v>1140</v>
      </c>
      <c r="C39" s="255">
        <f t="shared" si="3"/>
        <v>3</v>
      </c>
      <c r="D39" s="255"/>
      <c r="E39" s="255">
        <v>3</v>
      </c>
    </row>
    <row r="40" ht="20.1" customHeight="1" spans="1:5">
      <c r="A40" s="254" t="s">
        <v>1141</v>
      </c>
      <c r="B40" s="254" t="s">
        <v>1142</v>
      </c>
      <c r="C40" s="255">
        <f t="shared" si="3"/>
        <v>0</v>
      </c>
      <c r="D40" s="255"/>
      <c r="E40" s="255"/>
    </row>
    <row r="41" ht="20.1" customHeight="1" spans="1:5">
      <c r="A41" s="254" t="s">
        <v>1143</v>
      </c>
      <c r="B41" s="254" t="s">
        <v>1144</v>
      </c>
      <c r="C41" s="255">
        <f t="shared" si="3"/>
        <v>0</v>
      </c>
      <c r="D41" s="255"/>
      <c r="E41" s="255"/>
    </row>
    <row r="42" ht="20.1" customHeight="1" spans="1:5">
      <c r="A42" s="254" t="s">
        <v>1145</v>
      </c>
      <c r="B42" s="254" t="s">
        <v>1146</v>
      </c>
      <c r="C42" s="255">
        <f t="shared" si="3"/>
        <v>16464</v>
      </c>
      <c r="D42" s="255">
        <f>SUM(D43:D47)</f>
        <v>8273</v>
      </c>
      <c r="E42" s="255">
        <f>SUM(E43:E47)</f>
        <v>8191</v>
      </c>
    </row>
    <row r="43" ht="20.1" customHeight="1" spans="1:5">
      <c r="A43" s="254" t="s">
        <v>1147</v>
      </c>
      <c r="B43" s="254" t="s">
        <v>1148</v>
      </c>
      <c r="C43" s="255">
        <f t="shared" si="3"/>
        <v>7897</v>
      </c>
      <c r="D43" s="255">
        <v>1015</v>
      </c>
      <c r="E43" s="255">
        <v>6882</v>
      </c>
    </row>
    <row r="44" ht="20.1" customHeight="1" spans="1:5">
      <c r="A44" s="254" t="s">
        <v>1149</v>
      </c>
      <c r="B44" s="254" t="s">
        <v>1150</v>
      </c>
      <c r="C44" s="255">
        <f t="shared" si="3"/>
        <v>371</v>
      </c>
      <c r="D44" s="255"/>
      <c r="E44" s="255">
        <v>371</v>
      </c>
    </row>
    <row r="45" ht="20.1" customHeight="1" spans="1:5">
      <c r="A45" s="254" t="s">
        <v>1151</v>
      </c>
      <c r="B45" s="254" t="s">
        <v>1152</v>
      </c>
      <c r="C45" s="255">
        <f t="shared" si="3"/>
        <v>0</v>
      </c>
      <c r="D45" s="255"/>
      <c r="E45" s="255"/>
    </row>
    <row r="46" ht="20.1" customHeight="1" spans="1:5">
      <c r="A46" s="254" t="s">
        <v>1153</v>
      </c>
      <c r="B46" s="254" t="s">
        <v>1154</v>
      </c>
      <c r="C46" s="255">
        <f t="shared" si="3"/>
        <v>5315</v>
      </c>
      <c r="D46" s="255">
        <v>5307</v>
      </c>
      <c r="E46" s="255">
        <v>8</v>
      </c>
    </row>
    <row r="47" ht="20.1" customHeight="1" spans="1:5">
      <c r="A47" s="254" t="s">
        <v>1155</v>
      </c>
      <c r="B47" s="254" t="s">
        <v>1156</v>
      </c>
      <c r="C47" s="255">
        <f t="shared" si="3"/>
        <v>2881</v>
      </c>
      <c r="D47" s="255">
        <v>1951</v>
      </c>
      <c r="E47" s="255">
        <v>930</v>
      </c>
    </row>
    <row r="48" ht="20.1" customHeight="1" spans="1:5">
      <c r="A48" s="254" t="s">
        <v>1157</v>
      </c>
      <c r="B48" s="254" t="s">
        <v>1158</v>
      </c>
      <c r="C48" s="255">
        <f t="shared" si="3"/>
        <v>8138</v>
      </c>
      <c r="D48" s="255">
        <f>SUM(D49)</f>
        <v>0</v>
      </c>
      <c r="E48" s="255">
        <f>SUM(E49)</f>
        <v>8138</v>
      </c>
    </row>
    <row r="49" ht="20.1" customHeight="1" spans="1:5">
      <c r="A49" s="254" t="s">
        <v>1159</v>
      </c>
      <c r="B49" s="254" t="s">
        <v>1160</v>
      </c>
      <c r="C49" s="255">
        <f t="shared" si="3"/>
        <v>8138</v>
      </c>
      <c r="D49" s="255"/>
      <c r="E49" s="255">
        <v>8138</v>
      </c>
    </row>
    <row r="50" ht="20.1" customHeight="1" spans="1:5">
      <c r="A50" s="254" t="s">
        <v>1161</v>
      </c>
      <c r="B50" s="254" t="s">
        <v>1162</v>
      </c>
      <c r="C50" s="255">
        <f t="shared" si="3"/>
        <v>2848</v>
      </c>
      <c r="D50" s="255">
        <f>SUM(D51:D52)</f>
        <v>0</v>
      </c>
      <c r="E50" s="255">
        <f>SUM(E51:E52)</f>
        <v>2848</v>
      </c>
    </row>
    <row r="51" ht="20.1" customHeight="1" spans="1:5">
      <c r="A51" s="254" t="s">
        <v>1163</v>
      </c>
      <c r="B51" s="254" t="s">
        <v>1164</v>
      </c>
      <c r="C51" s="255">
        <f t="shared" si="3"/>
        <v>2847</v>
      </c>
      <c r="D51" s="255"/>
      <c r="E51" s="255">
        <v>2847</v>
      </c>
    </row>
    <row r="52" ht="20.1" customHeight="1" spans="1:5">
      <c r="A52" s="254" t="s">
        <v>1165</v>
      </c>
      <c r="B52" s="254" t="s">
        <v>1166</v>
      </c>
      <c r="C52" s="255">
        <f t="shared" si="3"/>
        <v>1</v>
      </c>
      <c r="D52" s="255"/>
      <c r="E52" s="255">
        <v>1</v>
      </c>
    </row>
    <row r="53" ht="20.1" customHeight="1" spans="1:5">
      <c r="A53" s="254" t="s">
        <v>1167</v>
      </c>
      <c r="B53" s="254" t="s">
        <v>1168</v>
      </c>
      <c r="C53" s="255">
        <f t="shared" si="3"/>
        <v>1000</v>
      </c>
      <c r="D53" s="255">
        <f>SUM(D54)</f>
        <v>0</v>
      </c>
      <c r="E53" s="255">
        <f>SUM(E54)</f>
        <v>1000</v>
      </c>
    </row>
    <row r="54" ht="20.1" customHeight="1" spans="1:5">
      <c r="A54" s="254" t="s">
        <v>1169</v>
      </c>
      <c r="B54" s="254" t="s">
        <v>1170</v>
      </c>
      <c r="C54" s="255">
        <f t="shared" si="3"/>
        <v>1000</v>
      </c>
      <c r="D54" s="255"/>
      <c r="E54" s="255">
        <v>1000</v>
      </c>
    </row>
    <row r="55" ht="20.1" customHeight="1" spans="1:5">
      <c r="A55" s="254" t="s">
        <v>1171</v>
      </c>
      <c r="B55" s="254" t="s">
        <v>1172</v>
      </c>
      <c r="C55" s="255">
        <f t="shared" si="3"/>
        <v>1471</v>
      </c>
      <c r="D55" s="255">
        <f>SUM(D56)</f>
        <v>0</v>
      </c>
      <c r="E55" s="255">
        <f>SUM(E56)</f>
        <v>1471</v>
      </c>
    </row>
    <row r="56" ht="20.1" customHeight="1" spans="1:5">
      <c r="A56" s="254" t="s">
        <v>1173</v>
      </c>
      <c r="B56" s="254" t="s">
        <v>1174</v>
      </c>
      <c r="C56" s="255">
        <f t="shared" si="3"/>
        <v>1471</v>
      </c>
      <c r="D56" s="255"/>
      <c r="E56" s="255">
        <v>1471</v>
      </c>
    </row>
    <row r="57" ht="20.1" customHeight="1" spans="1:5">
      <c r="A57" s="254" t="s">
        <v>1175</v>
      </c>
      <c r="B57" s="254" t="s">
        <v>1176</v>
      </c>
      <c r="C57" s="255">
        <f t="shared" si="3"/>
        <v>2608</v>
      </c>
      <c r="D57" s="255">
        <f>SUM(D58)</f>
        <v>0</v>
      </c>
      <c r="E57" s="255">
        <f>SUM(E58)</f>
        <v>2608</v>
      </c>
    </row>
    <row r="58" ht="20.1" customHeight="1" spans="1:5">
      <c r="A58" s="254" t="s">
        <v>1177</v>
      </c>
      <c r="B58" s="254" t="s">
        <v>1037</v>
      </c>
      <c r="C58" s="255">
        <f t="shared" si="3"/>
        <v>2608</v>
      </c>
      <c r="D58" s="255"/>
      <c r="E58" s="255">
        <f>194+2414</f>
        <v>2608</v>
      </c>
    </row>
    <row r="59" ht="20.1" customHeight="1" spans="1:5">
      <c r="A59" s="254"/>
      <c r="B59" s="254" t="s">
        <v>1178</v>
      </c>
      <c r="C59" s="255">
        <f>C5+C10+C20+C27+C30+C34+C37+C40+C42+C48+C50+C53+C55+C57</f>
        <v>156728</v>
      </c>
      <c r="D59" s="255">
        <f>D5+D10+D20+D27+D30+D34+D37+D40+D42+D48+D50+D53+D55+D57</f>
        <v>119067</v>
      </c>
      <c r="E59" s="255">
        <f>E5+E10+E20+E27+E30+E34+E37+E40+E42+E48+E50+E53+E55+E57</f>
        <v>37661</v>
      </c>
    </row>
    <row r="60" ht="20.1" customHeight="1" spans="1:5">
      <c r="A60" s="254"/>
      <c r="B60" s="254" t="s">
        <v>154</v>
      </c>
      <c r="C60" s="255">
        <f>D60+E60</f>
        <v>38991</v>
      </c>
      <c r="D60" s="255"/>
      <c r="E60" s="255">
        <v>38991</v>
      </c>
    </row>
    <row r="61" ht="20.1" customHeight="1" spans="1:5">
      <c r="A61" s="254"/>
      <c r="B61" s="254" t="s">
        <v>1179</v>
      </c>
      <c r="C61" s="255">
        <f>D61+E61</f>
        <v>62220</v>
      </c>
      <c r="D61" s="255"/>
      <c r="E61" s="255">
        <v>62220</v>
      </c>
    </row>
    <row r="62" ht="20.1" customHeight="1" spans="1:5">
      <c r="A62" s="256"/>
      <c r="B62" s="256" t="s">
        <v>1049</v>
      </c>
      <c r="C62" s="255">
        <f>D62+E62</f>
        <v>257939</v>
      </c>
      <c r="D62" s="255">
        <f>D59+D60+D61</f>
        <v>119067</v>
      </c>
      <c r="E62" s="255">
        <f>E59+E60+E61</f>
        <v>138872</v>
      </c>
    </row>
  </sheetData>
  <mergeCells count="6">
    <mergeCell ref="A1:E1"/>
    <mergeCell ref="D2:E2"/>
    <mergeCell ref="D3:E3"/>
    <mergeCell ref="A3:A4"/>
    <mergeCell ref="B3:B4"/>
    <mergeCell ref="C3:C4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showZeros="0" zoomScaleSheetLayoutView="60" workbookViewId="0">
      <pane xSplit="2" ySplit="5" topLeftCell="C36" activePane="bottomRight" state="frozen"/>
      <selection/>
      <selection pane="topRight"/>
      <selection pane="bottomLeft"/>
      <selection pane="bottomRight" activeCell="C49" sqref="C49"/>
    </sheetView>
  </sheetViews>
  <sheetFormatPr defaultColWidth="9" defaultRowHeight="14.25"/>
  <cols>
    <col min="1" max="1" width="43.75" customWidth="1"/>
    <col min="2" max="2" width="17" customWidth="1"/>
    <col min="3" max="3" width="13.5" customWidth="1"/>
    <col min="4" max="4" width="15" customWidth="1"/>
    <col min="5" max="5" width="10.5" customWidth="1"/>
    <col min="6" max="6" width="10.75" customWidth="1"/>
    <col min="7" max="7" width="9.25"/>
    <col min="8" max="8" width="12.125" customWidth="1"/>
    <col min="9" max="9" width="11.5" customWidth="1"/>
    <col min="10" max="10" width="11.875" customWidth="1"/>
  </cols>
  <sheetData>
    <row r="1" ht="24" spans="1:11">
      <c r="A1" s="186" t="s">
        <v>1180</v>
      </c>
      <c r="B1" s="186"/>
      <c r="C1" s="186"/>
      <c r="D1" s="186"/>
      <c r="E1" s="186"/>
      <c r="F1" s="186"/>
      <c r="G1" s="186"/>
      <c r="H1" s="186"/>
      <c r="I1" s="186"/>
      <c r="J1" s="186"/>
      <c r="K1" s="218"/>
    </row>
    <row r="2" spans="1:11">
      <c r="A2" s="187"/>
      <c r="B2" s="187"/>
      <c r="C2" s="188"/>
      <c r="D2" s="188"/>
      <c r="E2" s="188"/>
      <c r="F2" s="188"/>
      <c r="G2" s="188"/>
      <c r="H2" s="188"/>
      <c r="I2" s="219" t="s">
        <v>26</v>
      </c>
      <c r="J2" s="219"/>
      <c r="K2" s="218"/>
    </row>
    <row r="3" spans="1:11">
      <c r="A3" s="189" t="s">
        <v>27</v>
      </c>
      <c r="B3" s="189" t="s">
        <v>28</v>
      </c>
      <c r="C3" s="189" t="s">
        <v>29</v>
      </c>
      <c r="D3" s="189"/>
      <c r="E3" s="189"/>
      <c r="F3" s="189"/>
      <c r="G3" s="189"/>
      <c r="H3" s="189" t="s">
        <v>30</v>
      </c>
      <c r="I3" s="189"/>
      <c r="J3" s="189"/>
      <c r="K3" s="218"/>
    </row>
    <row r="4" customHeight="1" spans="1:11">
      <c r="A4" s="189"/>
      <c r="B4" s="190" t="s">
        <v>31</v>
      </c>
      <c r="C4" s="189" t="s">
        <v>32</v>
      </c>
      <c r="D4" s="189" t="s">
        <v>33</v>
      </c>
      <c r="E4" s="189" t="s">
        <v>34</v>
      </c>
      <c r="F4" s="189" t="s">
        <v>35</v>
      </c>
      <c r="G4" s="189"/>
      <c r="H4" s="189" t="s">
        <v>36</v>
      </c>
      <c r="I4" s="189" t="s">
        <v>37</v>
      </c>
      <c r="J4" s="189"/>
      <c r="K4" s="218"/>
    </row>
    <row r="5" spans="1:11">
      <c r="A5" s="189"/>
      <c r="B5" s="191"/>
      <c r="C5" s="189"/>
      <c r="D5" s="189"/>
      <c r="E5" s="189"/>
      <c r="F5" s="189" t="s">
        <v>38</v>
      </c>
      <c r="G5" s="189" t="s">
        <v>39</v>
      </c>
      <c r="H5" s="189"/>
      <c r="I5" s="189" t="s">
        <v>38</v>
      </c>
      <c r="J5" s="189" t="s">
        <v>39</v>
      </c>
      <c r="K5" s="218"/>
    </row>
    <row r="6" ht="15" customHeight="1" spans="1:11">
      <c r="A6" s="192" t="s">
        <v>78</v>
      </c>
      <c r="B6" s="193">
        <f>B7+B61+B62+B67+B66</f>
        <v>274822</v>
      </c>
      <c r="C6" s="193">
        <f>C7+C61+C62+C67+C66</f>
        <v>198070</v>
      </c>
      <c r="D6" s="193">
        <f>D7+D61+D62+D67+D66</f>
        <v>284315</v>
      </c>
      <c r="E6" s="194">
        <f t="shared" ref="E6:E17" si="0">D6/C6*100</f>
        <v>143.542686928864</v>
      </c>
      <c r="F6" s="195">
        <f t="shared" ref="F6:F17" si="1">D6-B6</f>
        <v>9493</v>
      </c>
      <c r="G6" s="194">
        <f t="shared" ref="G6:G17" si="2">(D6/B6-1)*100</f>
        <v>3.45423583264803</v>
      </c>
      <c r="H6" s="193">
        <f>H7+H61+H62+H67+H66</f>
        <v>189086</v>
      </c>
      <c r="I6" s="220">
        <f t="shared" ref="I6:I62" si="3">H6-D6</f>
        <v>-95229</v>
      </c>
      <c r="J6" s="221">
        <f t="shared" ref="J6:J62" si="4">(H6/D6-1)*100</f>
        <v>-33.4941877846754</v>
      </c>
      <c r="K6" s="218"/>
    </row>
    <row r="7" ht="15" customHeight="1" spans="1:11">
      <c r="A7" s="196" t="s">
        <v>79</v>
      </c>
      <c r="B7" s="197">
        <f>B8+B13+B39</f>
        <v>221824</v>
      </c>
      <c r="C7" s="197">
        <f>C8+C13+C39</f>
        <v>143925</v>
      </c>
      <c r="D7" s="197">
        <f>D8+D13+D39</f>
        <v>210957</v>
      </c>
      <c r="E7" s="198">
        <f t="shared" si="0"/>
        <v>146.574257425743</v>
      </c>
      <c r="F7" s="199">
        <f t="shared" si="1"/>
        <v>-10867</v>
      </c>
      <c r="G7" s="198">
        <f t="shared" si="2"/>
        <v>-4.89892888055395</v>
      </c>
      <c r="H7" s="197">
        <f>H8+H13+H39</f>
        <v>146819</v>
      </c>
      <c r="I7" s="214">
        <f t="shared" si="3"/>
        <v>-64138</v>
      </c>
      <c r="J7" s="222">
        <f t="shared" si="4"/>
        <v>-30.4033523419465</v>
      </c>
      <c r="K7" s="218"/>
    </row>
    <row r="8" ht="15" customHeight="1" spans="1:11">
      <c r="A8" s="200" t="s">
        <v>80</v>
      </c>
      <c r="B8" s="201">
        <f>SUM(B9:B12)</f>
        <v>10056</v>
      </c>
      <c r="C8" s="201">
        <f>SUM(C9:C12)</f>
        <v>10056</v>
      </c>
      <c r="D8" s="201">
        <f>SUM(D9:D12)</f>
        <v>10056</v>
      </c>
      <c r="E8" s="194">
        <f t="shared" si="0"/>
        <v>100</v>
      </c>
      <c r="F8" s="195">
        <f t="shared" si="1"/>
        <v>0</v>
      </c>
      <c r="G8" s="194">
        <f t="shared" si="2"/>
        <v>0</v>
      </c>
      <c r="H8" s="201">
        <f>SUM(H9:H12)</f>
        <v>10056</v>
      </c>
      <c r="I8" s="220">
        <f t="shared" si="3"/>
        <v>0</v>
      </c>
      <c r="J8" s="221">
        <f t="shared" si="4"/>
        <v>0</v>
      </c>
      <c r="K8" s="218"/>
    </row>
    <row r="9" ht="15" customHeight="1" spans="1:11">
      <c r="A9" s="202" t="s">
        <v>81</v>
      </c>
      <c r="B9" s="203">
        <v>942</v>
      </c>
      <c r="C9" s="203">
        <v>942</v>
      </c>
      <c r="D9" s="203">
        <v>942</v>
      </c>
      <c r="E9" s="198">
        <f t="shared" si="0"/>
        <v>100</v>
      </c>
      <c r="F9" s="199">
        <f t="shared" si="1"/>
        <v>0</v>
      </c>
      <c r="G9" s="198">
        <f t="shared" si="2"/>
        <v>0</v>
      </c>
      <c r="H9" s="203">
        <v>942</v>
      </c>
      <c r="I9" s="214">
        <f t="shared" si="3"/>
        <v>0</v>
      </c>
      <c r="J9" s="222">
        <f t="shared" si="4"/>
        <v>0</v>
      </c>
      <c r="K9" s="218"/>
    </row>
    <row r="10" ht="15" customHeight="1" spans="1:11">
      <c r="A10" s="204" t="s">
        <v>82</v>
      </c>
      <c r="B10" s="203">
        <v>778</v>
      </c>
      <c r="C10" s="203">
        <v>778</v>
      </c>
      <c r="D10" s="203">
        <v>778</v>
      </c>
      <c r="E10" s="198">
        <f t="shared" si="0"/>
        <v>100</v>
      </c>
      <c r="F10" s="199">
        <f t="shared" si="1"/>
        <v>0</v>
      </c>
      <c r="G10" s="198">
        <f t="shared" si="2"/>
        <v>0</v>
      </c>
      <c r="H10" s="203">
        <v>778</v>
      </c>
      <c r="I10" s="214">
        <f t="shared" si="3"/>
        <v>0</v>
      </c>
      <c r="J10" s="222">
        <f t="shared" si="4"/>
        <v>0</v>
      </c>
      <c r="K10" s="218"/>
    </row>
    <row r="11" ht="15" customHeight="1" spans="1:11">
      <c r="A11" s="204" t="s">
        <v>83</v>
      </c>
      <c r="B11" s="203">
        <v>5895</v>
      </c>
      <c r="C11" s="203">
        <v>5895</v>
      </c>
      <c r="D11" s="203">
        <v>5895</v>
      </c>
      <c r="E11" s="198">
        <f t="shared" si="0"/>
        <v>100</v>
      </c>
      <c r="F11" s="199">
        <f t="shared" si="1"/>
        <v>0</v>
      </c>
      <c r="G11" s="198">
        <f t="shared" si="2"/>
        <v>0</v>
      </c>
      <c r="H11" s="203">
        <v>5895</v>
      </c>
      <c r="I11" s="214">
        <f t="shared" si="3"/>
        <v>0</v>
      </c>
      <c r="J11" s="222">
        <f t="shared" si="4"/>
        <v>0</v>
      </c>
      <c r="K11" s="218"/>
    </row>
    <row r="12" ht="15" customHeight="1" spans="1:11">
      <c r="A12" s="204" t="s">
        <v>84</v>
      </c>
      <c r="B12" s="203">
        <v>2441</v>
      </c>
      <c r="C12" s="203">
        <v>2441</v>
      </c>
      <c r="D12" s="203">
        <v>2441</v>
      </c>
      <c r="E12" s="198">
        <f t="shared" si="0"/>
        <v>100</v>
      </c>
      <c r="F12" s="199">
        <f t="shared" si="1"/>
        <v>0</v>
      </c>
      <c r="G12" s="198">
        <f t="shared" si="2"/>
        <v>0</v>
      </c>
      <c r="H12" s="203">
        <v>2441</v>
      </c>
      <c r="I12" s="214">
        <f t="shared" si="3"/>
        <v>0</v>
      </c>
      <c r="J12" s="222">
        <f t="shared" si="4"/>
        <v>0</v>
      </c>
      <c r="K12" s="218"/>
    </row>
    <row r="13" ht="15" customHeight="1" spans="1:11">
      <c r="A13" s="205" t="s">
        <v>85</v>
      </c>
      <c r="B13" s="206">
        <f>SUM(B14:B38)</f>
        <v>172017</v>
      </c>
      <c r="C13" s="206">
        <f>SUM(C14:C38)</f>
        <v>128357</v>
      </c>
      <c r="D13" s="206">
        <f>SUM(D14:D38)</f>
        <v>164177</v>
      </c>
      <c r="E13" s="194">
        <f t="shared" si="0"/>
        <v>127.906541910453</v>
      </c>
      <c r="F13" s="195">
        <f t="shared" si="1"/>
        <v>-7840</v>
      </c>
      <c r="G13" s="194">
        <f t="shared" si="2"/>
        <v>-4.55768906561561</v>
      </c>
      <c r="H13" s="206">
        <f>SUM(H14:H38)</f>
        <v>130324</v>
      </c>
      <c r="I13" s="220">
        <f t="shared" si="3"/>
        <v>-33853</v>
      </c>
      <c r="J13" s="221">
        <f t="shared" si="4"/>
        <v>-20.6198188540417</v>
      </c>
      <c r="K13" s="218"/>
    </row>
    <row r="14" ht="15" customHeight="1" spans="1:11">
      <c r="A14" s="202" t="s">
        <v>86</v>
      </c>
      <c r="B14" s="203">
        <v>1094</v>
      </c>
      <c r="C14" s="203">
        <v>1094</v>
      </c>
      <c r="D14" s="203">
        <v>1094</v>
      </c>
      <c r="E14" s="198">
        <f t="shared" si="0"/>
        <v>100</v>
      </c>
      <c r="F14" s="207">
        <f t="shared" si="1"/>
        <v>0</v>
      </c>
      <c r="G14" s="198">
        <f t="shared" si="2"/>
        <v>0</v>
      </c>
      <c r="H14" s="203">
        <v>1094</v>
      </c>
      <c r="I14" s="214">
        <f t="shared" si="3"/>
        <v>0</v>
      </c>
      <c r="J14" s="222">
        <f t="shared" si="4"/>
        <v>0</v>
      </c>
      <c r="K14" s="218"/>
    </row>
    <row r="15" ht="15" customHeight="1" spans="1:11">
      <c r="A15" s="202" t="s">
        <v>87</v>
      </c>
      <c r="B15" s="203">
        <v>31654</v>
      </c>
      <c r="C15" s="203">
        <v>28489</v>
      </c>
      <c r="D15" s="203">
        <v>32519</v>
      </c>
      <c r="E15" s="198">
        <f t="shared" si="0"/>
        <v>114.145810663765</v>
      </c>
      <c r="F15" s="207">
        <f t="shared" si="1"/>
        <v>865</v>
      </c>
      <c r="G15" s="198">
        <f t="shared" si="2"/>
        <v>2.73267201617489</v>
      </c>
      <c r="H15" s="203">
        <v>29058</v>
      </c>
      <c r="I15" s="214">
        <f t="shared" si="3"/>
        <v>-3461</v>
      </c>
      <c r="J15" s="222">
        <f t="shared" si="4"/>
        <v>-10.6430087026046</v>
      </c>
      <c r="K15" s="218"/>
    </row>
    <row r="16" ht="15" customHeight="1" spans="1:11">
      <c r="A16" s="202" t="s">
        <v>88</v>
      </c>
      <c r="B16" s="203">
        <v>11454</v>
      </c>
      <c r="C16" s="203">
        <v>11454</v>
      </c>
      <c r="D16" s="203">
        <v>13256</v>
      </c>
      <c r="E16" s="198">
        <f t="shared" si="0"/>
        <v>115.732495198184</v>
      </c>
      <c r="F16" s="207">
        <f t="shared" si="1"/>
        <v>1802</v>
      </c>
      <c r="G16" s="198">
        <f t="shared" si="2"/>
        <v>15.732495198184</v>
      </c>
      <c r="H16" s="203">
        <v>12039</v>
      </c>
      <c r="I16" s="214">
        <f t="shared" si="3"/>
        <v>-1217</v>
      </c>
      <c r="J16" s="222">
        <f t="shared" si="4"/>
        <v>-9.18074834037417</v>
      </c>
      <c r="K16" s="218"/>
    </row>
    <row r="17" ht="15" customHeight="1" spans="1:11">
      <c r="A17" s="202" t="s">
        <v>89</v>
      </c>
      <c r="B17" s="203">
        <v>10061</v>
      </c>
      <c r="C17" s="203">
        <v>13064</v>
      </c>
      <c r="D17" s="203">
        <v>14557</v>
      </c>
      <c r="E17" s="198">
        <f t="shared" si="0"/>
        <v>111.428352725046</v>
      </c>
      <c r="F17" s="207">
        <f t="shared" si="1"/>
        <v>4496</v>
      </c>
      <c r="G17" s="198">
        <f t="shared" si="2"/>
        <v>44.6874068184077</v>
      </c>
      <c r="H17" s="203">
        <v>8140</v>
      </c>
      <c r="I17" s="214">
        <f t="shared" si="3"/>
        <v>-6417</v>
      </c>
      <c r="J17" s="222">
        <f t="shared" si="4"/>
        <v>-44.0818850037783</v>
      </c>
      <c r="K17" s="218"/>
    </row>
    <row r="18" ht="15" customHeight="1" spans="1:11">
      <c r="A18" s="202" t="s">
        <v>90</v>
      </c>
      <c r="B18" s="203"/>
      <c r="C18" s="203"/>
      <c r="D18" s="203"/>
      <c r="E18" s="198"/>
      <c r="F18" s="207"/>
      <c r="G18" s="198"/>
      <c r="H18" s="203"/>
      <c r="I18" s="214">
        <f t="shared" si="3"/>
        <v>0</v>
      </c>
      <c r="J18" s="222"/>
      <c r="K18" s="218"/>
    </row>
    <row r="19" spans="1:11">
      <c r="A19" s="202" t="s">
        <v>91</v>
      </c>
      <c r="B19" s="208"/>
      <c r="C19" s="203"/>
      <c r="D19" s="208"/>
      <c r="E19" s="198"/>
      <c r="F19" s="207"/>
      <c r="G19" s="198"/>
      <c r="H19" s="203"/>
      <c r="I19" s="214">
        <f t="shared" si="3"/>
        <v>0</v>
      </c>
      <c r="J19" s="222"/>
      <c r="K19" s="218"/>
    </row>
    <row r="20" spans="1:11">
      <c r="A20" s="202" t="s">
        <v>92</v>
      </c>
      <c r="B20" s="203">
        <v>667</v>
      </c>
      <c r="C20" s="203"/>
      <c r="D20" s="203">
        <v>686</v>
      </c>
      <c r="E20" s="198" t="e">
        <f t="shared" ref="E20:E35" si="5">D20/C20*100</f>
        <v>#DIV/0!</v>
      </c>
      <c r="F20" s="207">
        <f t="shared" ref="F20:F35" si="6">D20-B20</f>
        <v>19</v>
      </c>
      <c r="G20" s="198">
        <f t="shared" ref="G20:G35" si="7">(D20/B20-1)*100</f>
        <v>2.84857571214392</v>
      </c>
      <c r="H20" s="203">
        <v>617</v>
      </c>
      <c r="I20" s="214">
        <f t="shared" si="3"/>
        <v>-69</v>
      </c>
      <c r="J20" s="222">
        <f t="shared" si="4"/>
        <v>-10.0583090379009</v>
      </c>
      <c r="K20" s="218"/>
    </row>
    <row r="21" spans="1:11">
      <c r="A21" s="202" t="s">
        <v>93</v>
      </c>
      <c r="B21" s="203">
        <v>200</v>
      </c>
      <c r="C21" s="203">
        <v>181</v>
      </c>
      <c r="D21" s="203">
        <v>200</v>
      </c>
      <c r="E21" s="198">
        <f t="shared" si="5"/>
        <v>110.497237569061</v>
      </c>
      <c r="F21" s="207">
        <f t="shared" si="6"/>
        <v>0</v>
      </c>
      <c r="G21" s="198">
        <f t="shared" si="7"/>
        <v>0</v>
      </c>
      <c r="H21" s="203">
        <v>180</v>
      </c>
      <c r="I21" s="214">
        <f t="shared" si="3"/>
        <v>-20</v>
      </c>
      <c r="J21" s="222">
        <f t="shared" si="4"/>
        <v>-10</v>
      </c>
      <c r="K21" s="218"/>
    </row>
    <row r="22" spans="1:11">
      <c r="A22" s="202" t="s">
        <v>94</v>
      </c>
      <c r="B22" s="203">
        <v>21317</v>
      </c>
      <c r="C22" s="203">
        <v>20717</v>
      </c>
      <c r="D22" s="203">
        <v>21909</v>
      </c>
      <c r="E22" s="198">
        <f t="shared" si="5"/>
        <v>105.753728821741</v>
      </c>
      <c r="F22" s="207">
        <f t="shared" si="6"/>
        <v>592</v>
      </c>
      <c r="G22" s="198">
        <f t="shared" si="7"/>
        <v>2.77712623727542</v>
      </c>
      <c r="H22" s="203">
        <v>21091</v>
      </c>
      <c r="I22" s="214">
        <f t="shared" si="3"/>
        <v>-818</v>
      </c>
      <c r="J22" s="222">
        <f t="shared" si="4"/>
        <v>-3.73362545072801</v>
      </c>
      <c r="K22" s="218"/>
    </row>
    <row r="23" spans="1:11">
      <c r="A23" s="202" t="s">
        <v>95</v>
      </c>
      <c r="B23" s="203">
        <v>839</v>
      </c>
      <c r="C23" s="203">
        <v>692</v>
      </c>
      <c r="D23" s="203">
        <v>851</v>
      </c>
      <c r="E23" s="198">
        <f t="shared" si="5"/>
        <v>122.976878612717</v>
      </c>
      <c r="F23" s="207">
        <f t="shared" si="6"/>
        <v>12</v>
      </c>
      <c r="G23" s="198">
        <f t="shared" si="7"/>
        <v>1.43027413587604</v>
      </c>
      <c r="H23" s="203">
        <v>766</v>
      </c>
      <c r="I23" s="214">
        <f t="shared" si="3"/>
        <v>-85</v>
      </c>
      <c r="J23" s="222">
        <f t="shared" si="4"/>
        <v>-9.9882491186839</v>
      </c>
      <c r="K23" s="218"/>
    </row>
    <row r="24" spans="1:11">
      <c r="A24" s="202" t="s">
        <v>96</v>
      </c>
      <c r="B24" s="203">
        <v>3000</v>
      </c>
      <c r="C24" s="203">
        <v>2988</v>
      </c>
      <c r="D24" s="203">
        <v>3095</v>
      </c>
      <c r="E24" s="198">
        <f t="shared" si="5"/>
        <v>103.580990629183</v>
      </c>
      <c r="F24" s="207">
        <f t="shared" si="6"/>
        <v>95</v>
      </c>
      <c r="G24" s="198">
        <f t="shared" si="7"/>
        <v>3.16666666666667</v>
      </c>
      <c r="H24" s="203">
        <v>3095</v>
      </c>
      <c r="I24" s="214">
        <f t="shared" si="3"/>
        <v>0</v>
      </c>
      <c r="J24" s="222">
        <f t="shared" si="4"/>
        <v>0</v>
      </c>
      <c r="K24" s="218"/>
    </row>
    <row r="25" ht="27" spans="1:11">
      <c r="A25" s="202" t="s">
        <v>97</v>
      </c>
      <c r="B25" s="203">
        <v>12124</v>
      </c>
      <c r="C25" s="203">
        <v>6044</v>
      </c>
      <c r="D25" s="203">
        <v>12579</v>
      </c>
      <c r="E25" s="198">
        <f t="shared" si="5"/>
        <v>208.123759099934</v>
      </c>
      <c r="F25" s="207">
        <f t="shared" si="6"/>
        <v>455</v>
      </c>
      <c r="G25" s="198">
        <f t="shared" si="7"/>
        <v>3.75288683602772</v>
      </c>
      <c r="H25" s="203">
        <v>7974</v>
      </c>
      <c r="I25" s="214">
        <f t="shared" si="3"/>
        <v>-4605</v>
      </c>
      <c r="J25" s="222">
        <f t="shared" si="4"/>
        <v>-36.6086334366802</v>
      </c>
      <c r="K25" s="218"/>
    </row>
    <row r="26" spans="1:11">
      <c r="A26" s="209" t="s">
        <v>98</v>
      </c>
      <c r="B26" s="203">
        <v>1238</v>
      </c>
      <c r="C26" s="203"/>
      <c r="D26" s="203">
        <v>1148</v>
      </c>
      <c r="E26" s="198" t="e">
        <f t="shared" si="5"/>
        <v>#DIV/0!</v>
      </c>
      <c r="F26" s="207">
        <f t="shared" si="6"/>
        <v>-90</v>
      </c>
      <c r="G26" s="198">
        <f t="shared" si="7"/>
        <v>-7.26978998384491</v>
      </c>
      <c r="H26" s="203">
        <v>56</v>
      </c>
      <c r="I26" s="214">
        <f t="shared" si="3"/>
        <v>-1092</v>
      </c>
      <c r="J26" s="222">
        <f t="shared" si="4"/>
        <v>-95.1219512195122</v>
      </c>
      <c r="K26" s="218"/>
    </row>
    <row r="27" spans="1:11">
      <c r="A27" s="209" t="s">
        <v>99</v>
      </c>
      <c r="B27" s="203">
        <v>10154</v>
      </c>
      <c r="C27" s="203">
        <v>8174</v>
      </c>
      <c r="D27" s="203">
        <v>10426</v>
      </c>
      <c r="E27" s="198">
        <f t="shared" si="5"/>
        <v>127.550770736482</v>
      </c>
      <c r="F27" s="207">
        <f t="shared" si="6"/>
        <v>272</v>
      </c>
      <c r="G27" s="198">
        <f t="shared" si="7"/>
        <v>2.67874729170769</v>
      </c>
      <c r="H27" s="203">
        <v>9386</v>
      </c>
      <c r="I27" s="214">
        <f t="shared" si="3"/>
        <v>-1040</v>
      </c>
      <c r="J27" s="222">
        <f t="shared" si="4"/>
        <v>-9.97506234413965</v>
      </c>
      <c r="K27" s="218"/>
    </row>
    <row r="28" ht="27" spans="1:11">
      <c r="A28" s="209" t="s">
        <v>100</v>
      </c>
      <c r="B28" s="203">
        <v>270</v>
      </c>
      <c r="C28" s="203">
        <v>30</v>
      </c>
      <c r="D28" s="203">
        <v>381</v>
      </c>
      <c r="E28" s="198">
        <f t="shared" si="5"/>
        <v>1270</v>
      </c>
      <c r="F28" s="207">
        <f t="shared" si="6"/>
        <v>111</v>
      </c>
      <c r="G28" s="198">
        <f t="shared" si="7"/>
        <v>41.1111111111111</v>
      </c>
      <c r="H28" s="203">
        <v>414</v>
      </c>
      <c r="I28" s="214">
        <f t="shared" si="3"/>
        <v>33</v>
      </c>
      <c r="J28" s="222">
        <f t="shared" si="4"/>
        <v>8.66141732283465</v>
      </c>
      <c r="K28" s="218"/>
    </row>
    <row r="29" spans="1:11">
      <c r="A29" s="210" t="s">
        <v>1181</v>
      </c>
      <c r="B29" s="203">
        <v>21643</v>
      </c>
      <c r="C29" s="203">
        <v>16611</v>
      </c>
      <c r="D29" s="203">
        <v>23667</v>
      </c>
      <c r="E29" s="198">
        <f t="shared" si="5"/>
        <v>142.477876106195</v>
      </c>
      <c r="F29" s="207">
        <f t="shared" si="6"/>
        <v>2024</v>
      </c>
      <c r="G29" s="198">
        <f t="shared" si="7"/>
        <v>9.35175345377259</v>
      </c>
      <c r="H29" s="203">
        <v>19819</v>
      </c>
      <c r="I29" s="214">
        <f t="shared" si="3"/>
        <v>-3848</v>
      </c>
      <c r="J29" s="222">
        <f t="shared" si="4"/>
        <v>-16.2589259306207</v>
      </c>
      <c r="K29" s="218"/>
    </row>
    <row r="30" spans="1:11">
      <c r="A30" s="209" t="s">
        <v>1182</v>
      </c>
      <c r="B30" s="203">
        <v>6985</v>
      </c>
      <c r="C30" s="203">
        <v>1388</v>
      </c>
      <c r="D30" s="203">
        <v>7205</v>
      </c>
      <c r="E30" s="198">
        <f t="shared" si="5"/>
        <v>519.092219020173</v>
      </c>
      <c r="F30" s="207">
        <f t="shared" si="6"/>
        <v>220</v>
      </c>
      <c r="G30" s="198">
        <f t="shared" si="7"/>
        <v>3.14960629921259</v>
      </c>
      <c r="H30" s="203">
        <v>5971</v>
      </c>
      <c r="I30" s="214">
        <f t="shared" si="3"/>
        <v>-1234</v>
      </c>
      <c r="J30" s="222">
        <f t="shared" si="4"/>
        <v>-17.1269951422623</v>
      </c>
      <c r="K30" s="218"/>
    </row>
    <row r="31" spans="1:11">
      <c r="A31" s="209" t="s">
        <v>1183</v>
      </c>
      <c r="B31" s="203">
        <v>130</v>
      </c>
      <c r="C31" s="203">
        <v>175</v>
      </c>
      <c r="D31" s="203">
        <v>178</v>
      </c>
      <c r="E31" s="198">
        <f t="shared" si="5"/>
        <v>101.714285714286</v>
      </c>
      <c r="F31" s="207">
        <f t="shared" si="6"/>
        <v>48</v>
      </c>
      <c r="G31" s="198">
        <f t="shared" si="7"/>
        <v>36.9230769230769</v>
      </c>
      <c r="H31" s="203">
        <v>149</v>
      </c>
      <c r="I31" s="214">
        <f t="shared" si="3"/>
        <v>-29</v>
      </c>
      <c r="J31" s="222">
        <f t="shared" si="4"/>
        <v>-16.2921348314607</v>
      </c>
      <c r="K31" s="218"/>
    </row>
    <row r="32" spans="1:11">
      <c r="A32" s="202" t="s">
        <v>104</v>
      </c>
      <c r="B32" s="203">
        <v>13253</v>
      </c>
      <c r="C32" s="203">
        <v>7028</v>
      </c>
      <c r="D32" s="203">
        <v>14868</v>
      </c>
      <c r="E32" s="198">
        <f t="shared" si="5"/>
        <v>211.553784860558</v>
      </c>
      <c r="F32" s="207">
        <f t="shared" si="6"/>
        <v>1615</v>
      </c>
      <c r="G32" s="198">
        <f t="shared" si="7"/>
        <v>12.1859201690183</v>
      </c>
      <c r="H32" s="203">
        <v>6639</v>
      </c>
      <c r="I32" s="214">
        <f t="shared" si="3"/>
        <v>-8229</v>
      </c>
      <c r="J32" s="222">
        <f t="shared" si="4"/>
        <v>-55.3470540758676</v>
      </c>
      <c r="K32" s="218"/>
    </row>
    <row r="33" spans="1:11">
      <c r="A33" s="202" t="s">
        <v>105</v>
      </c>
      <c r="B33" s="203">
        <v>10345</v>
      </c>
      <c r="C33" s="203">
        <v>2640</v>
      </c>
      <c r="D33" s="203">
        <v>-2170</v>
      </c>
      <c r="E33" s="198">
        <f t="shared" si="5"/>
        <v>-82.1969696969697</v>
      </c>
      <c r="F33" s="207">
        <f t="shared" si="6"/>
        <v>-12515</v>
      </c>
      <c r="G33" s="198">
        <f t="shared" si="7"/>
        <v>-120.976317061382</v>
      </c>
      <c r="H33" s="203">
        <v>3224</v>
      </c>
      <c r="I33" s="214">
        <f t="shared" si="3"/>
        <v>5394</v>
      </c>
      <c r="J33" s="222">
        <f t="shared" si="4"/>
        <v>-248.571428571429</v>
      </c>
      <c r="K33" s="218"/>
    </row>
    <row r="34" spans="1:11">
      <c r="A34" s="202" t="s">
        <v>106</v>
      </c>
      <c r="B34" s="203">
        <v>2259</v>
      </c>
      <c r="C34" s="203">
        <v>3308</v>
      </c>
      <c r="D34" s="203">
        <v>-1044</v>
      </c>
      <c r="E34" s="198">
        <f t="shared" si="5"/>
        <v>-31.5598548972189</v>
      </c>
      <c r="F34" s="207">
        <f t="shared" si="6"/>
        <v>-3303</v>
      </c>
      <c r="G34" s="198">
        <f t="shared" si="7"/>
        <v>-146.215139442231</v>
      </c>
      <c r="H34" s="203">
        <v>124</v>
      </c>
      <c r="I34" s="214">
        <f t="shared" si="3"/>
        <v>1168</v>
      </c>
      <c r="J34" s="222">
        <f t="shared" si="4"/>
        <v>-111.877394636015</v>
      </c>
      <c r="K34" s="218"/>
    </row>
    <row r="35" spans="1:11">
      <c r="A35" s="202" t="s">
        <v>107</v>
      </c>
      <c r="B35" s="203"/>
      <c r="C35" s="203"/>
      <c r="D35" s="203">
        <v>20</v>
      </c>
      <c r="E35" s="198" t="e">
        <f t="shared" si="5"/>
        <v>#DIV/0!</v>
      </c>
      <c r="F35" s="207">
        <f t="shared" si="6"/>
        <v>20</v>
      </c>
      <c r="G35" s="198" t="e">
        <f t="shared" si="7"/>
        <v>#DIV/0!</v>
      </c>
      <c r="H35" s="203">
        <v>22</v>
      </c>
      <c r="I35" s="214">
        <f t="shared" si="3"/>
        <v>2</v>
      </c>
      <c r="J35" s="222">
        <f t="shared" si="4"/>
        <v>10</v>
      </c>
      <c r="K35" s="218"/>
    </row>
    <row r="36" ht="27" spans="1:11">
      <c r="A36" s="202" t="s">
        <v>108</v>
      </c>
      <c r="B36" s="203">
        <v>160</v>
      </c>
      <c r="C36" s="203">
        <v>300</v>
      </c>
      <c r="D36" s="203">
        <v>2707</v>
      </c>
      <c r="E36" s="198"/>
      <c r="F36" s="207">
        <f t="shared" ref="F36:F68" si="8">D36-B36</f>
        <v>2547</v>
      </c>
      <c r="G36" s="198"/>
      <c r="H36" s="203"/>
      <c r="I36" s="214">
        <f t="shared" si="3"/>
        <v>-2707</v>
      </c>
      <c r="J36" s="222">
        <f t="shared" si="4"/>
        <v>-100</v>
      </c>
      <c r="K36" s="218"/>
    </row>
    <row r="37" spans="1:11">
      <c r="A37" s="202" t="s">
        <v>109</v>
      </c>
      <c r="B37" s="203"/>
      <c r="C37" s="203"/>
      <c r="D37" s="203"/>
      <c r="E37" s="198"/>
      <c r="F37" s="207">
        <f t="shared" si="8"/>
        <v>0</v>
      </c>
      <c r="G37" s="198"/>
      <c r="H37" s="203"/>
      <c r="I37" s="214">
        <f t="shared" si="3"/>
        <v>0</v>
      </c>
      <c r="J37" s="222"/>
      <c r="K37" s="218"/>
    </row>
    <row r="38" spans="1:11">
      <c r="A38" s="202" t="s">
        <v>113</v>
      </c>
      <c r="B38" s="203">
        <v>13170</v>
      </c>
      <c r="C38" s="203">
        <v>3980</v>
      </c>
      <c r="D38" s="203">
        <v>6045</v>
      </c>
      <c r="E38" s="198">
        <f t="shared" ref="E36:E66" si="9">D38/C38*100</f>
        <v>151.884422110553</v>
      </c>
      <c r="F38" s="207">
        <f t="shared" si="8"/>
        <v>-7125</v>
      </c>
      <c r="G38" s="198">
        <f t="shared" ref="G36:G68" si="10">(D38/B38-1)*100</f>
        <v>-54.1002277904328</v>
      </c>
      <c r="H38" s="203">
        <v>466</v>
      </c>
      <c r="I38" s="214">
        <f t="shared" si="3"/>
        <v>-5579</v>
      </c>
      <c r="J38" s="222">
        <f>(H38/D38-1)*100</f>
        <v>-92.2911497105046</v>
      </c>
      <c r="K38" s="218"/>
    </row>
    <row r="39" spans="1:11">
      <c r="A39" s="211" t="s">
        <v>114</v>
      </c>
      <c r="B39" s="206">
        <f>SUM(B40:B60)</f>
        <v>39751</v>
      </c>
      <c r="C39" s="206">
        <f>SUM(C40:C60)</f>
        <v>5512</v>
      </c>
      <c r="D39" s="206">
        <f>SUM(D40:D60)</f>
        <v>36724</v>
      </c>
      <c r="E39" s="194">
        <f t="shared" si="9"/>
        <v>666.255442670537</v>
      </c>
      <c r="F39" s="195">
        <f t="shared" si="8"/>
        <v>-3027</v>
      </c>
      <c r="G39" s="194">
        <f t="shared" si="10"/>
        <v>-7.61490276974164</v>
      </c>
      <c r="H39" s="206">
        <f>SUM(H40:H60)</f>
        <v>6439</v>
      </c>
      <c r="I39" s="206">
        <f t="shared" si="3"/>
        <v>-30285</v>
      </c>
      <c r="J39" s="221">
        <f>(H39/D39-1)*100</f>
        <v>-82.4665069164579</v>
      </c>
      <c r="K39" s="218"/>
    </row>
    <row r="40" spans="1:11">
      <c r="A40" s="202" t="s">
        <v>115</v>
      </c>
      <c r="B40" s="212">
        <v>179</v>
      </c>
      <c r="C40" s="213">
        <v>21</v>
      </c>
      <c r="D40" s="212">
        <v>589</v>
      </c>
      <c r="E40" s="198"/>
      <c r="F40" s="199">
        <f t="shared" si="8"/>
        <v>410</v>
      </c>
      <c r="G40" s="198">
        <f t="shared" si="10"/>
        <v>229.050279329609</v>
      </c>
      <c r="H40" s="213">
        <v>84</v>
      </c>
      <c r="I40" s="214">
        <f t="shared" si="3"/>
        <v>-505</v>
      </c>
      <c r="J40" s="222">
        <f>(H40/D40-1)*100</f>
        <v>-85.7385398981324</v>
      </c>
      <c r="K40" s="218"/>
    </row>
    <row r="41" spans="1:11">
      <c r="A41" s="202" t="s">
        <v>116</v>
      </c>
      <c r="B41" s="212"/>
      <c r="C41" s="213"/>
      <c r="D41" s="212"/>
      <c r="E41" s="198"/>
      <c r="F41" s="199"/>
      <c r="G41" s="198"/>
      <c r="H41" s="213"/>
      <c r="I41" s="214">
        <f t="shared" si="3"/>
        <v>0</v>
      </c>
      <c r="J41" s="222"/>
      <c r="K41" s="218"/>
    </row>
    <row r="42" spans="1:11">
      <c r="A42" s="202" t="s">
        <v>117</v>
      </c>
      <c r="B42" s="212"/>
      <c r="C42" s="213"/>
      <c r="D42" s="212"/>
      <c r="E42" s="198"/>
      <c r="F42" s="199"/>
      <c r="G42" s="198"/>
      <c r="H42" s="213"/>
      <c r="I42" s="214">
        <f t="shared" si="3"/>
        <v>0</v>
      </c>
      <c r="J42" s="222"/>
      <c r="K42" s="218"/>
    </row>
    <row r="43" spans="1:11">
      <c r="A43" s="202" t="s">
        <v>118</v>
      </c>
      <c r="B43" s="212"/>
      <c r="C43" s="213"/>
      <c r="D43" s="212"/>
      <c r="E43" s="198"/>
      <c r="F43" s="199">
        <f t="shared" si="8"/>
        <v>0</v>
      </c>
      <c r="G43" s="198" t="e">
        <f t="shared" si="10"/>
        <v>#DIV/0!</v>
      </c>
      <c r="H43" s="213"/>
      <c r="I43" s="214">
        <f t="shared" si="3"/>
        <v>0</v>
      </c>
      <c r="J43" s="222"/>
      <c r="K43" s="218"/>
    </row>
    <row r="44" spans="1:11">
      <c r="A44" s="202" t="s">
        <v>119</v>
      </c>
      <c r="B44" s="212"/>
      <c r="C44" s="213"/>
      <c r="D44" s="212"/>
      <c r="E44" s="198"/>
      <c r="F44" s="199">
        <f t="shared" si="8"/>
        <v>0</v>
      </c>
      <c r="G44" s="198" t="e">
        <f t="shared" si="10"/>
        <v>#DIV/0!</v>
      </c>
      <c r="H44" s="213"/>
      <c r="I44" s="214">
        <f t="shared" si="3"/>
        <v>0</v>
      </c>
      <c r="J44" s="222"/>
      <c r="K44" s="218"/>
    </row>
    <row r="45" spans="1:11">
      <c r="A45" s="202" t="s">
        <v>120</v>
      </c>
      <c r="B45" s="212">
        <v>660</v>
      </c>
      <c r="C45" s="213"/>
      <c r="D45" s="212">
        <v>260</v>
      </c>
      <c r="E45" s="198"/>
      <c r="F45" s="199">
        <f t="shared" si="8"/>
        <v>-400</v>
      </c>
      <c r="G45" s="198">
        <f t="shared" si="10"/>
        <v>-60.6060606060606</v>
      </c>
      <c r="H45" s="213"/>
      <c r="I45" s="214">
        <f t="shared" si="3"/>
        <v>-260</v>
      </c>
      <c r="J45" s="222">
        <f t="shared" ref="J45:J53" si="11">(H45/D45-1)*100</f>
        <v>-100</v>
      </c>
      <c r="K45" s="218"/>
    </row>
    <row r="46" spans="1:11">
      <c r="A46" s="202" t="s">
        <v>121</v>
      </c>
      <c r="B46" s="212">
        <v>537</v>
      </c>
      <c r="C46" s="213"/>
      <c r="D46" s="212">
        <v>200</v>
      </c>
      <c r="E46" s="198" t="e">
        <f t="shared" si="9"/>
        <v>#DIV/0!</v>
      </c>
      <c r="F46" s="199">
        <f t="shared" si="8"/>
        <v>-337</v>
      </c>
      <c r="G46" s="198">
        <f t="shared" si="10"/>
        <v>-62.756052141527</v>
      </c>
      <c r="H46" s="213"/>
      <c r="I46" s="214">
        <f t="shared" si="3"/>
        <v>-200</v>
      </c>
      <c r="J46" s="222">
        <f t="shared" si="11"/>
        <v>-100</v>
      </c>
      <c r="K46" s="218"/>
    </row>
    <row r="47" spans="1:11">
      <c r="A47" s="202" t="s">
        <v>122</v>
      </c>
      <c r="B47" s="212">
        <v>599</v>
      </c>
      <c r="C47" s="213">
        <v>310</v>
      </c>
      <c r="D47" s="212">
        <v>802</v>
      </c>
      <c r="E47" s="198">
        <f t="shared" si="9"/>
        <v>258.709677419355</v>
      </c>
      <c r="F47" s="199">
        <f t="shared" si="8"/>
        <v>203</v>
      </c>
      <c r="G47" s="198">
        <f t="shared" si="10"/>
        <v>33.889816360601</v>
      </c>
      <c r="H47" s="213">
        <v>149</v>
      </c>
      <c r="I47" s="214">
        <f t="shared" si="3"/>
        <v>-653</v>
      </c>
      <c r="J47" s="222">
        <f t="shared" si="11"/>
        <v>-81.4214463840399</v>
      </c>
      <c r="K47" s="218"/>
    </row>
    <row r="48" spans="1:11">
      <c r="A48" s="202" t="s">
        <v>123</v>
      </c>
      <c r="B48" s="212">
        <v>1024</v>
      </c>
      <c r="C48" s="213"/>
      <c r="D48" s="212">
        <v>584</v>
      </c>
      <c r="E48" s="198" t="e">
        <f t="shared" si="9"/>
        <v>#DIV/0!</v>
      </c>
      <c r="F48" s="199">
        <f t="shared" si="8"/>
        <v>-440</v>
      </c>
      <c r="G48" s="198">
        <f t="shared" si="10"/>
        <v>-42.96875</v>
      </c>
      <c r="H48" s="213">
        <v>447</v>
      </c>
      <c r="I48" s="214">
        <f t="shared" si="3"/>
        <v>-137</v>
      </c>
      <c r="J48" s="222">
        <f t="shared" si="11"/>
        <v>-23.458904109589</v>
      </c>
      <c r="K48" s="218"/>
    </row>
    <row r="49" spans="1:11">
      <c r="A49" s="202" t="s">
        <v>124</v>
      </c>
      <c r="B49" s="212">
        <v>9165</v>
      </c>
      <c r="C49" s="212">
        <v>-8</v>
      </c>
      <c r="D49" s="212">
        <v>3194</v>
      </c>
      <c r="E49" s="198">
        <f t="shared" si="9"/>
        <v>-39925</v>
      </c>
      <c r="F49" s="199">
        <f t="shared" si="8"/>
        <v>-5971</v>
      </c>
      <c r="G49" s="198">
        <f t="shared" si="10"/>
        <v>-65.1500272776868</v>
      </c>
      <c r="H49" s="213">
        <v>20</v>
      </c>
      <c r="I49" s="214">
        <f t="shared" si="3"/>
        <v>-3174</v>
      </c>
      <c r="J49" s="222">
        <f t="shared" si="11"/>
        <v>-99.3738259236068</v>
      </c>
      <c r="K49" s="218"/>
    </row>
    <row r="50" spans="1:11">
      <c r="A50" s="202" t="s">
        <v>125</v>
      </c>
      <c r="B50" s="212">
        <v>571</v>
      </c>
      <c r="C50" s="213">
        <v>180</v>
      </c>
      <c r="D50" s="212">
        <v>2225</v>
      </c>
      <c r="E50" s="198">
        <f t="shared" si="9"/>
        <v>1236.11111111111</v>
      </c>
      <c r="F50" s="199">
        <f t="shared" si="8"/>
        <v>1654</v>
      </c>
      <c r="G50" s="198">
        <f t="shared" si="10"/>
        <v>289.667250437828</v>
      </c>
      <c r="H50" s="213"/>
      <c r="I50" s="214">
        <f t="shared" si="3"/>
        <v>-2225</v>
      </c>
      <c r="J50" s="222">
        <f t="shared" si="11"/>
        <v>-100</v>
      </c>
      <c r="K50" s="218"/>
    </row>
    <row r="51" spans="1:11">
      <c r="A51" s="202" t="s">
        <v>126</v>
      </c>
      <c r="B51" s="212">
        <v>11734</v>
      </c>
      <c r="C51" s="213">
        <v>4563</v>
      </c>
      <c r="D51" s="212">
        <v>10032</v>
      </c>
      <c r="E51" s="198">
        <f t="shared" si="9"/>
        <v>219.855358316897</v>
      </c>
      <c r="F51" s="199">
        <f t="shared" si="8"/>
        <v>-1702</v>
      </c>
      <c r="G51" s="198">
        <f t="shared" si="10"/>
        <v>-14.504857678541</v>
      </c>
      <c r="H51" s="213">
        <v>3996</v>
      </c>
      <c r="I51" s="214">
        <f t="shared" si="3"/>
        <v>-6036</v>
      </c>
      <c r="J51" s="222">
        <f t="shared" si="11"/>
        <v>-60.1674641148325</v>
      </c>
      <c r="K51" s="218"/>
    </row>
    <row r="52" spans="1:11">
      <c r="A52" s="202" t="s">
        <v>127</v>
      </c>
      <c r="B52" s="212">
        <v>292</v>
      </c>
      <c r="C52" s="213"/>
      <c r="D52" s="212">
        <v>304</v>
      </c>
      <c r="E52" s="198"/>
      <c r="F52" s="199">
        <f t="shared" si="8"/>
        <v>12</v>
      </c>
      <c r="G52" s="198">
        <f t="shared" si="10"/>
        <v>4.10958904109588</v>
      </c>
      <c r="H52" s="213">
        <v>111</v>
      </c>
      <c r="I52" s="214">
        <f t="shared" si="3"/>
        <v>-193</v>
      </c>
      <c r="J52" s="222">
        <f t="shared" si="11"/>
        <v>-63.4868421052632</v>
      </c>
      <c r="K52" s="218"/>
    </row>
    <row r="53" spans="1:11">
      <c r="A53" s="202" t="s">
        <v>128</v>
      </c>
      <c r="B53" s="212">
        <v>10651</v>
      </c>
      <c r="C53" s="214"/>
      <c r="D53" s="212">
        <v>4868</v>
      </c>
      <c r="E53" s="198" t="e">
        <f t="shared" si="9"/>
        <v>#DIV/0!</v>
      </c>
      <c r="F53" s="199">
        <f t="shared" si="8"/>
        <v>-5783</v>
      </c>
      <c r="G53" s="198">
        <f t="shared" si="10"/>
        <v>-54.295371326636</v>
      </c>
      <c r="H53" s="213"/>
      <c r="I53" s="214">
        <f t="shared" si="3"/>
        <v>-4868</v>
      </c>
      <c r="J53" s="222">
        <f t="shared" si="11"/>
        <v>-100</v>
      </c>
      <c r="K53" s="218"/>
    </row>
    <row r="54" spans="1:11">
      <c r="A54" s="202" t="s">
        <v>129</v>
      </c>
      <c r="B54" s="212"/>
      <c r="C54" s="213"/>
      <c r="D54" s="212"/>
      <c r="E54" s="198"/>
      <c r="F54" s="199"/>
      <c r="G54" s="198"/>
      <c r="H54" s="213"/>
      <c r="I54" s="214">
        <f t="shared" si="3"/>
        <v>0</v>
      </c>
      <c r="J54" s="222"/>
      <c r="K54" s="218"/>
    </row>
    <row r="55" spans="1:11">
      <c r="A55" s="202" t="s">
        <v>130</v>
      </c>
      <c r="B55" s="212">
        <v>1596</v>
      </c>
      <c r="C55" s="213"/>
      <c r="D55" s="212">
        <v>2607</v>
      </c>
      <c r="E55" s="198"/>
      <c r="F55" s="199">
        <f t="shared" si="8"/>
        <v>1011</v>
      </c>
      <c r="G55" s="198">
        <f t="shared" si="10"/>
        <v>63.3458646616541</v>
      </c>
      <c r="H55" s="213"/>
      <c r="I55" s="214">
        <f t="shared" si="3"/>
        <v>-2607</v>
      </c>
      <c r="J55" s="222">
        <f>(H55/D55-1)*100</f>
        <v>-100</v>
      </c>
      <c r="K55" s="218"/>
    </row>
    <row r="56" spans="1:11">
      <c r="A56" s="202" t="s">
        <v>131</v>
      </c>
      <c r="B56" s="212">
        <v>1446</v>
      </c>
      <c r="C56" s="213">
        <v>126</v>
      </c>
      <c r="D56" s="212">
        <v>2036</v>
      </c>
      <c r="E56" s="198"/>
      <c r="F56" s="199">
        <f t="shared" si="8"/>
        <v>590</v>
      </c>
      <c r="G56" s="198">
        <f t="shared" si="10"/>
        <v>40.8022130013831</v>
      </c>
      <c r="H56" s="213">
        <v>777</v>
      </c>
      <c r="I56" s="214">
        <f t="shared" si="3"/>
        <v>-1259</v>
      </c>
      <c r="J56" s="222">
        <f>(H56/D56-1)*100</f>
        <v>-61.8369351669941</v>
      </c>
      <c r="K56" s="218"/>
    </row>
    <row r="57" spans="1:11">
      <c r="A57" s="202" t="s">
        <v>132</v>
      </c>
      <c r="B57" s="212">
        <v>650</v>
      </c>
      <c r="C57" s="213"/>
      <c r="D57" s="212">
        <v>8803</v>
      </c>
      <c r="E57" s="198"/>
      <c r="F57" s="199">
        <f t="shared" si="8"/>
        <v>8153</v>
      </c>
      <c r="G57" s="198">
        <f t="shared" si="10"/>
        <v>1254.30769230769</v>
      </c>
      <c r="H57" s="213">
        <v>637</v>
      </c>
      <c r="I57" s="214">
        <f t="shared" si="3"/>
        <v>-8166</v>
      </c>
      <c r="J57" s="222">
        <f>(H57/D57-1)*100</f>
        <v>-92.7638305123253</v>
      </c>
      <c r="K57" s="218"/>
    </row>
    <row r="58" spans="1:11">
      <c r="A58" s="202" t="s">
        <v>133</v>
      </c>
      <c r="B58" s="212"/>
      <c r="C58" s="213">
        <v>17</v>
      </c>
      <c r="D58" s="212">
        <v>17</v>
      </c>
      <c r="E58" s="198"/>
      <c r="F58" s="199"/>
      <c r="G58" s="198"/>
      <c r="H58" s="213">
        <v>164</v>
      </c>
      <c r="I58" s="214"/>
      <c r="J58" s="222"/>
      <c r="K58" s="218"/>
    </row>
    <row r="59" spans="1:11">
      <c r="A59" s="202" t="s">
        <v>134</v>
      </c>
      <c r="B59" s="212">
        <v>315</v>
      </c>
      <c r="C59" s="213">
        <v>303</v>
      </c>
      <c r="D59" s="212">
        <v>303</v>
      </c>
      <c r="E59" s="198"/>
      <c r="F59" s="199">
        <f t="shared" ref="F59:F64" si="12">D59-B59</f>
        <v>-12</v>
      </c>
      <c r="G59" s="198">
        <f t="shared" ref="G59:G64" si="13">(D59/B59-1)*100</f>
        <v>-3.80952380952381</v>
      </c>
      <c r="H59" s="213">
        <v>54</v>
      </c>
      <c r="I59" s="214">
        <f t="shared" ref="I59:I64" si="14">H59-D59</f>
        <v>-249</v>
      </c>
      <c r="J59" s="222">
        <f>(H59/D59-1)*100</f>
        <v>-82.1782178217822</v>
      </c>
      <c r="K59" s="218"/>
    </row>
    <row r="60" spans="1:11">
      <c r="A60" s="202" t="s">
        <v>135</v>
      </c>
      <c r="B60" s="212">
        <v>332</v>
      </c>
      <c r="C60" s="213"/>
      <c r="D60" s="212">
        <v>-100</v>
      </c>
      <c r="E60" s="198"/>
      <c r="F60" s="199">
        <f t="shared" si="12"/>
        <v>-432</v>
      </c>
      <c r="G60" s="198">
        <f t="shared" si="13"/>
        <v>-130.120481927711</v>
      </c>
      <c r="H60" s="213"/>
      <c r="I60" s="214">
        <f t="shared" si="14"/>
        <v>100</v>
      </c>
      <c r="J60" s="222">
        <f>(H60/D60-1)*100</f>
        <v>-100</v>
      </c>
      <c r="K60" s="218"/>
    </row>
    <row r="61" spans="1:11">
      <c r="A61" s="215" t="s">
        <v>136</v>
      </c>
      <c r="B61" s="203">
        <v>30129</v>
      </c>
      <c r="C61" s="203">
        <v>41408</v>
      </c>
      <c r="D61" s="203">
        <v>47739</v>
      </c>
      <c r="E61" s="198">
        <f>D61/C61*100</f>
        <v>115.289316074189</v>
      </c>
      <c r="F61" s="207">
        <f t="shared" si="12"/>
        <v>17610</v>
      </c>
      <c r="G61" s="198">
        <f t="shared" si="13"/>
        <v>58.4486707159215</v>
      </c>
      <c r="H61" s="203">
        <v>38991</v>
      </c>
      <c r="I61" s="214">
        <f t="shared" si="14"/>
        <v>-8748</v>
      </c>
      <c r="J61" s="222">
        <f>(H61/D61-1)*100</f>
        <v>-18.3246402312575</v>
      </c>
      <c r="K61" s="218"/>
    </row>
    <row r="62" spans="1:11">
      <c r="A62" s="215" t="s">
        <v>137</v>
      </c>
      <c r="B62" s="216">
        <f>SUM(B63:B65)</f>
        <v>111</v>
      </c>
      <c r="C62" s="217">
        <f>SUM(C63:C65)</f>
        <v>12737</v>
      </c>
      <c r="D62" s="216">
        <f>SUM(D63:D65)</f>
        <v>3879</v>
      </c>
      <c r="E62" s="198">
        <f>D62/C62*100</f>
        <v>30.4545811415561</v>
      </c>
      <c r="F62" s="199">
        <f t="shared" si="12"/>
        <v>3768</v>
      </c>
      <c r="G62" s="198">
        <f t="shared" si="13"/>
        <v>3394.59459459459</v>
      </c>
      <c r="H62" s="217">
        <f>SUM(H63:H65)</f>
        <v>3276</v>
      </c>
      <c r="I62" s="214">
        <f t="shared" si="14"/>
        <v>-603</v>
      </c>
      <c r="J62" s="222">
        <f>(H62/D62-1)*100</f>
        <v>-15.5452436194896</v>
      </c>
      <c r="K62" s="218"/>
    </row>
    <row r="63" spans="1:11">
      <c r="A63" s="215" t="s">
        <v>138</v>
      </c>
      <c r="B63" s="203"/>
      <c r="C63" s="203">
        <v>12666</v>
      </c>
      <c r="D63" s="203">
        <v>3629</v>
      </c>
      <c r="E63" s="198">
        <f>D63/C63*100</f>
        <v>28.6515079741039</v>
      </c>
      <c r="F63" s="207">
        <f t="shared" si="12"/>
        <v>3629</v>
      </c>
      <c r="G63" s="198" t="e">
        <f t="shared" si="13"/>
        <v>#DIV/0!</v>
      </c>
      <c r="H63" s="203">
        <v>3162</v>
      </c>
      <c r="I63" s="214">
        <f t="shared" si="14"/>
        <v>-467</v>
      </c>
      <c r="J63" s="222"/>
      <c r="K63" s="218"/>
    </row>
    <row r="64" spans="1:11">
      <c r="A64" s="215" t="s">
        <v>139</v>
      </c>
      <c r="B64" s="203">
        <v>111</v>
      </c>
      <c r="C64" s="203">
        <v>71</v>
      </c>
      <c r="D64" s="203">
        <v>250</v>
      </c>
      <c r="E64" s="198">
        <f>D64/C64*100</f>
        <v>352.112676056338</v>
      </c>
      <c r="F64" s="207">
        <f t="shared" si="12"/>
        <v>139</v>
      </c>
      <c r="G64" s="198">
        <f t="shared" si="13"/>
        <v>125.225225225225</v>
      </c>
      <c r="H64" s="203">
        <v>114</v>
      </c>
      <c r="I64" s="214">
        <f t="shared" si="14"/>
        <v>-136</v>
      </c>
      <c r="J64" s="222">
        <f>(H64/D64-1)*100</f>
        <v>-54.4</v>
      </c>
      <c r="K64" s="218"/>
    </row>
    <row r="65" spans="1:11">
      <c r="A65" s="215" t="s">
        <v>140</v>
      </c>
      <c r="B65" s="203"/>
      <c r="C65" s="203"/>
      <c r="D65" s="203"/>
      <c r="E65" s="198"/>
      <c r="F65" s="207"/>
      <c r="G65" s="198"/>
      <c r="H65" s="203"/>
      <c r="I65" s="214"/>
      <c r="J65" s="222"/>
      <c r="K65" s="218"/>
    </row>
    <row r="66" spans="1:11">
      <c r="A66" s="215" t="s">
        <v>141</v>
      </c>
      <c r="B66" s="203">
        <v>16</v>
      </c>
      <c r="C66" s="203"/>
      <c r="D66" s="203"/>
      <c r="E66" s="198"/>
      <c r="F66" s="207">
        <f>D66-B66</f>
        <v>-16</v>
      </c>
      <c r="G66" s="198">
        <f>(D66/B66-1)*100</f>
        <v>-100</v>
      </c>
      <c r="H66" s="203"/>
      <c r="I66" s="214"/>
      <c r="J66" s="222"/>
      <c r="K66" s="218"/>
    </row>
    <row r="67" spans="1:11">
      <c r="A67" s="223" t="s">
        <v>142</v>
      </c>
      <c r="B67" s="203">
        <v>22742</v>
      </c>
      <c r="C67" s="203"/>
      <c r="D67" s="203">
        <v>21740</v>
      </c>
      <c r="E67" s="198"/>
      <c r="F67" s="207">
        <f>D67-B67</f>
        <v>-1002</v>
      </c>
      <c r="G67" s="198">
        <f>(D67/B67-1)*100</f>
        <v>-4.40594494767391</v>
      </c>
      <c r="H67" s="203"/>
      <c r="I67" s="214"/>
      <c r="J67" s="222"/>
      <c r="K67" s="218"/>
    </row>
    <row r="68" spans="1:11">
      <c r="A68" s="224" t="s">
        <v>1050</v>
      </c>
      <c r="B68" s="201">
        <f>SUM(B69,B72,B75:B79)</f>
        <v>67669</v>
      </c>
      <c r="C68" s="201">
        <f>SUM(C69,C72,C75:C79)</f>
        <v>3914</v>
      </c>
      <c r="D68" s="201">
        <f>SUM(D69,D72,D75:D79)</f>
        <v>61890</v>
      </c>
      <c r="E68" s="225">
        <f>D68/C68*100</f>
        <v>1581.24680633623</v>
      </c>
      <c r="F68" s="226">
        <f>D68-B68</f>
        <v>-5779</v>
      </c>
      <c r="G68" s="227">
        <f>(D68/B68-1)*100</f>
        <v>-8.54009960247676</v>
      </c>
      <c r="H68" s="201">
        <f>SUM(H69,H72,H75:H79)</f>
        <v>4257</v>
      </c>
      <c r="I68" s="240">
        <f>H68-C68</f>
        <v>343</v>
      </c>
      <c r="J68" s="227">
        <f>(H68/C68-1)*100</f>
        <v>8.76341338783853</v>
      </c>
      <c r="K68" s="218"/>
    </row>
    <row r="69" spans="1:11">
      <c r="A69" s="196" t="s">
        <v>1051</v>
      </c>
      <c r="B69" s="212">
        <f>SUM(B70:B71)</f>
        <v>8130</v>
      </c>
      <c r="C69" s="212">
        <f>SUM(C70:C71)</f>
        <v>3914</v>
      </c>
      <c r="D69" s="212">
        <f>SUM(D70:D71)</f>
        <v>8299</v>
      </c>
      <c r="E69" s="228">
        <f>D69/C69*100</f>
        <v>212.033725089423</v>
      </c>
      <c r="F69" s="229">
        <f>D69-B69</f>
        <v>169</v>
      </c>
      <c r="G69" s="230">
        <f>(D69/B69-1)*100</f>
        <v>2.07872078720788</v>
      </c>
      <c r="H69" s="212">
        <f>SUM(H70:H71)</f>
        <v>4257</v>
      </c>
      <c r="I69" s="241">
        <f>H69-C69</f>
        <v>343</v>
      </c>
      <c r="J69" s="230">
        <f>(H69/C69-1)*100</f>
        <v>8.76341338783853</v>
      </c>
      <c r="K69" s="218"/>
    </row>
    <row r="70" spans="1:11">
      <c r="A70" s="196" t="s">
        <v>1052</v>
      </c>
      <c r="B70" s="212">
        <v>2639</v>
      </c>
      <c r="C70" s="207">
        <v>2639</v>
      </c>
      <c r="D70" s="212">
        <v>2639</v>
      </c>
      <c r="E70" s="228"/>
      <c r="F70" s="229"/>
      <c r="G70" s="230"/>
      <c r="H70" s="207">
        <v>2639</v>
      </c>
      <c r="I70" s="241"/>
      <c r="J70" s="230"/>
      <c r="K70" s="218"/>
    </row>
    <row r="71" spans="1:11">
      <c r="A71" s="231" t="s">
        <v>1053</v>
      </c>
      <c r="B71" s="232">
        <v>5491</v>
      </c>
      <c r="C71" s="233">
        <v>1275</v>
      </c>
      <c r="D71" s="232">
        <v>5660</v>
      </c>
      <c r="E71" s="228">
        <f>D71/C71*100</f>
        <v>443.921568627451</v>
      </c>
      <c r="F71" s="229">
        <f>D71-B71</f>
        <v>169</v>
      </c>
      <c r="G71" s="230">
        <f>(D71/B71-1)*100</f>
        <v>3.07776361318521</v>
      </c>
      <c r="H71" s="233">
        <v>1618</v>
      </c>
      <c r="I71" s="241">
        <f>H71-C71</f>
        <v>343</v>
      </c>
      <c r="J71" s="230">
        <f>(H71/C71-1)*100</f>
        <v>26.9019607843137</v>
      </c>
      <c r="K71" s="218"/>
    </row>
    <row r="72" spans="1:11">
      <c r="A72" s="196" t="s">
        <v>1054</v>
      </c>
      <c r="B72" s="212"/>
      <c r="C72" s="212">
        <f>C73+C74</f>
        <v>0</v>
      </c>
      <c r="D72" s="212"/>
      <c r="E72" s="228"/>
      <c r="F72" s="229"/>
      <c r="G72" s="230"/>
      <c r="H72" s="212">
        <f>H73+H74</f>
        <v>0</v>
      </c>
      <c r="I72" s="241"/>
      <c r="J72" s="230"/>
      <c r="K72" s="218"/>
    </row>
    <row r="73" spans="1:11">
      <c r="A73" s="196" t="s">
        <v>1055</v>
      </c>
      <c r="B73" s="234"/>
      <c r="C73" s="235"/>
      <c r="D73" s="234"/>
      <c r="E73" s="228"/>
      <c r="F73" s="229"/>
      <c r="G73" s="230"/>
      <c r="H73" s="235"/>
      <c r="I73" s="241"/>
      <c r="J73" s="230"/>
      <c r="K73" s="218"/>
    </row>
    <row r="74" spans="1:11">
      <c r="A74" s="196" t="s">
        <v>1056</v>
      </c>
      <c r="B74" s="234"/>
      <c r="C74" s="235"/>
      <c r="D74" s="234"/>
      <c r="E74" s="228"/>
      <c r="F74" s="229"/>
      <c r="G74" s="230"/>
      <c r="H74" s="235"/>
      <c r="I74" s="241"/>
      <c r="J74" s="230"/>
      <c r="K74" s="218"/>
    </row>
    <row r="75" spans="1:11">
      <c r="A75" s="236" t="s">
        <v>1057</v>
      </c>
      <c r="B75" s="234"/>
      <c r="C75" s="207"/>
      <c r="D75" s="234"/>
      <c r="E75" s="228"/>
      <c r="F75" s="229"/>
      <c r="G75" s="230"/>
      <c r="H75" s="207"/>
      <c r="I75" s="207"/>
      <c r="J75" s="242"/>
      <c r="K75" s="218"/>
    </row>
    <row r="76" spans="1:11">
      <c r="A76" s="236" t="s">
        <v>1058</v>
      </c>
      <c r="B76" s="234"/>
      <c r="C76" s="207"/>
      <c r="D76" s="234"/>
      <c r="E76" s="228"/>
      <c r="F76" s="229"/>
      <c r="G76" s="230"/>
      <c r="H76" s="207"/>
      <c r="I76" s="207"/>
      <c r="J76" s="242"/>
      <c r="K76" s="218"/>
    </row>
    <row r="77" spans="1:11">
      <c r="A77" s="236" t="s">
        <v>1059</v>
      </c>
      <c r="B77" s="234">
        <v>11800</v>
      </c>
      <c r="C77" s="207"/>
      <c r="D77" s="234">
        <v>14600</v>
      </c>
      <c r="E77" s="228"/>
      <c r="F77" s="229">
        <f>D77-B77</f>
        <v>2800</v>
      </c>
      <c r="G77" s="230">
        <f>(D77/B77-1)*100</f>
        <v>23.728813559322</v>
      </c>
      <c r="H77" s="207"/>
      <c r="I77" s="207"/>
      <c r="J77" s="242"/>
      <c r="K77" s="218"/>
    </row>
    <row r="78" spans="1:11">
      <c r="A78" s="236" t="s">
        <v>1060</v>
      </c>
      <c r="B78" s="234"/>
      <c r="C78" s="207"/>
      <c r="D78" s="234"/>
      <c r="E78" s="228"/>
      <c r="F78" s="229"/>
      <c r="G78" s="230"/>
      <c r="H78" s="207"/>
      <c r="I78" s="207"/>
      <c r="J78" s="242"/>
      <c r="K78" s="218"/>
    </row>
    <row r="79" spans="1:11">
      <c r="A79" s="236" t="s">
        <v>1061</v>
      </c>
      <c r="B79" s="234">
        <f>B80+B81</f>
        <v>47739</v>
      </c>
      <c r="C79" s="234">
        <f>C80+C81</f>
        <v>0</v>
      </c>
      <c r="D79" s="234">
        <f>D80+D81</f>
        <v>38991</v>
      </c>
      <c r="E79" s="228"/>
      <c r="F79" s="229">
        <f>D79-B79</f>
        <v>-8748</v>
      </c>
      <c r="G79" s="230">
        <f>(D79/B79-1)*100</f>
        <v>-18.3246402312575</v>
      </c>
      <c r="H79" s="237">
        <f>H80+H81</f>
        <v>0</v>
      </c>
      <c r="I79" s="241"/>
      <c r="J79" s="230"/>
      <c r="K79" s="218"/>
    </row>
    <row r="80" spans="1:11">
      <c r="A80" s="236" t="s">
        <v>1062</v>
      </c>
      <c r="B80" s="234">
        <v>47739</v>
      </c>
      <c r="C80" s="207"/>
      <c r="D80" s="234">
        <v>38991</v>
      </c>
      <c r="E80" s="228"/>
      <c r="F80" s="229">
        <f>D80-B80</f>
        <v>-8748</v>
      </c>
      <c r="G80" s="230">
        <f>(D80/B80-1)*100</f>
        <v>-18.3246402312575</v>
      </c>
      <c r="H80" s="207"/>
      <c r="I80" s="207"/>
      <c r="J80" s="242"/>
      <c r="K80" s="218"/>
    </row>
    <row r="81" spans="1:11">
      <c r="A81" s="236" t="s">
        <v>1063</v>
      </c>
      <c r="B81" s="237"/>
      <c r="C81" s="237"/>
      <c r="D81" s="237"/>
      <c r="E81" s="228"/>
      <c r="F81" s="229"/>
      <c r="G81" s="230"/>
      <c r="H81" s="237"/>
      <c r="I81" s="241"/>
      <c r="J81" s="230"/>
      <c r="K81" s="218"/>
    </row>
    <row r="82" spans="1:11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</row>
    <row r="83" spans="1:11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</row>
    <row r="84" spans="1:11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</row>
    <row r="85" spans="1:11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</row>
    <row r="86" spans="1:11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</row>
    <row r="87" spans="1:11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</row>
    <row r="88" spans="1:11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</row>
    <row r="89" spans="1:11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</row>
    <row r="90" spans="1:11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</row>
    <row r="91" spans="1:11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</row>
    <row r="92" spans="1:11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</row>
    <row r="93" spans="1:11">
      <c r="A93" s="238"/>
      <c r="B93" s="239"/>
      <c r="C93" s="218"/>
      <c r="D93" s="218"/>
      <c r="E93" s="218"/>
      <c r="F93" s="218"/>
      <c r="G93" s="218"/>
      <c r="H93" s="218"/>
      <c r="I93" s="218"/>
      <c r="J93" s="218"/>
      <c r="K93" s="218"/>
    </row>
  </sheetData>
  <mergeCells count="12">
    <mergeCell ref="A1:J1"/>
    <mergeCell ref="I2:J2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"/>
  <sheetViews>
    <sheetView showZeros="0" zoomScaleSheetLayoutView="60" workbookViewId="0">
      <selection activeCell="C4" sqref="C4"/>
    </sheetView>
  </sheetViews>
  <sheetFormatPr defaultColWidth="9" defaultRowHeight="12" outlineLevelRow="3"/>
  <cols>
    <col min="1" max="1" width="26.75" style="84" customWidth="1"/>
    <col min="2" max="4" width="23" style="84" customWidth="1"/>
    <col min="5" max="5" width="23" style="85" customWidth="1"/>
    <col min="6" max="16384" width="9" style="84"/>
  </cols>
  <sheetData>
    <row r="1" ht="25.5" spans="1:5">
      <c r="A1" s="86" t="s">
        <v>1184</v>
      </c>
      <c r="B1" s="86"/>
      <c r="C1" s="86"/>
      <c r="D1" s="86"/>
      <c r="E1" s="86"/>
    </row>
    <row r="2" ht="14.25" spans="1:256">
      <c r="A2" s="87"/>
      <c r="B2" s="87"/>
      <c r="C2" s="87"/>
      <c r="D2" s="87"/>
      <c r="E2" s="88" t="s">
        <v>1185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</row>
    <row r="3" ht="86.25" customHeight="1" spans="1:256">
      <c r="A3" s="89" t="s">
        <v>1186</v>
      </c>
      <c r="B3" s="89" t="s">
        <v>1187</v>
      </c>
      <c r="C3" s="89" t="s">
        <v>1188</v>
      </c>
      <c r="D3" s="89" t="s">
        <v>1189</v>
      </c>
      <c r="E3" s="90" t="s">
        <v>1190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ht="86.25" customHeight="1" spans="1:256">
      <c r="A4" s="92" t="s">
        <v>1191</v>
      </c>
      <c r="B4" s="93">
        <v>79903.41</v>
      </c>
      <c r="C4" s="93">
        <v>86963.22</v>
      </c>
      <c r="D4" s="93">
        <v>89477.22</v>
      </c>
      <c r="E4" s="94">
        <f>C4/D4*100</f>
        <v>97.1903463250199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</sheetData>
  <mergeCells count="1">
    <mergeCell ref="A1:E1"/>
  </mergeCells>
  <pageMargins left="0.71" right="0.71" top="0.75" bottom="0.75" header="0.31" footer="0.31"/>
  <pageSetup paperSize="9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showZeros="0" zoomScaleSheetLayoutView="60" workbookViewId="0">
      <pane xSplit="2" ySplit="5" topLeftCell="C6" activePane="bottomRight" state="frozen"/>
      <selection/>
      <selection pane="topRight"/>
      <selection pane="bottomLeft"/>
      <selection pane="bottomRight" activeCell="H26" sqref="H26"/>
    </sheetView>
  </sheetViews>
  <sheetFormatPr defaultColWidth="9" defaultRowHeight="14.25"/>
  <cols>
    <col min="1" max="1" width="36.75" customWidth="1"/>
    <col min="2" max="2" width="13.625" customWidth="1"/>
    <col min="3" max="4" width="12.75" customWidth="1"/>
    <col min="5" max="5" width="11.375" customWidth="1"/>
    <col min="6" max="6" width="11.75" customWidth="1"/>
    <col min="8" max="8" width="12.125" customWidth="1"/>
    <col min="9" max="9" width="11.25" customWidth="1"/>
  </cols>
  <sheetData>
    <row r="1" ht="24" spans="1:14">
      <c r="A1" s="95" t="s">
        <v>1192</v>
      </c>
      <c r="B1" s="95"/>
      <c r="C1" s="95"/>
      <c r="D1" s="95"/>
      <c r="E1" s="95"/>
      <c r="F1" s="95"/>
      <c r="G1" s="95"/>
      <c r="H1" s="95"/>
      <c r="I1" s="95"/>
      <c r="J1" s="95"/>
      <c r="K1" s="132"/>
      <c r="L1" s="132"/>
      <c r="M1" s="132"/>
      <c r="N1" s="132"/>
    </row>
    <row r="2" spans="1:14">
      <c r="A2" s="96"/>
      <c r="B2" s="96"/>
      <c r="C2" s="97"/>
      <c r="D2" s="97"/>
      <c r="E2" s="98"/>
      <c r="F2" s="97"/>
      <c r="G2" s="98"/>
      <c r="H2" s="97"/>
      <c r="I2" s="97"/>
      <c r="J2" s="98" t="s">
        <v>26</v>
      </c>
      <c r="K2" s="132"/>
      <c r="L2" s="132"/>
      <c r="M2" s="132"/>
      <c r="N2" s="132"/>
    </row>
    <row r="3" spans="1:14">
      <c r="A3" s="99" t="s">
        <v>146</v>
      </c>
      <c r="B3" s="100">
        <v>2022</v>
      </c>
      <c r="C3" s="100" t="s">
        <v>29</v>
      </c>
      <c r="D3" s="101"/>
      <c r="E3" s="101"/>
      <c r="F3" s="101"/>
      <c r="G3" s="102"/>
      <c r="H3" s="99" t="s">
        <v>30</v>
      </c>
      <c r="I3" s="99"/>
      <c r="J3" s="99"/>
      <c r="K3" s="132"/>
      <c r="L3" s="132"/>
      <c r="M3" s="132"/>
      <c r="N3" s="132"/>
    </row>
    <row r="4" spans="1:14">
      <c r="A4" s="99"/>
      <c r="B4" s="103" t="s">
        <v>31</v>
      </c>
      <c r="C4" s="103" t="s">
        <v>32</v>
      </c>
      <c r="D4" s="103" t="s">
        <v>33</v>
      </c>
      <c r="E4" s="104" t="s">
        <v>34</v>
      </c>
      <c r="F4" s="100" t="s">
        <v>35</v>
      </c>
      <c r="G4" s="101"/>
      <c r="H4" s="105" t="s">
        <v>36</v>
      </c>
      <c r="I4" s="99" t="s">
        <v>37</v>
      </c>
      <c r="J4" s="99"/>
      <c r="K4" s="132"/>
      <c r="L4" s="132"/>
      <c r="M4" s="132"/>
      <c r="N4" s="132"/>
    </row>
    <row r="5" spans="1:14">
      <c r="A5" s="99"/>
      <c r="B5" s="106"/>
      <c r="C5" s="106"/>
      <c r="D5" s="106"/>
      <c r="E5" s="107"/>
      <c r="F5" s="99" t="s">
        <v>38</v>
      </c>
      <c r="G5" s="108" t="s">
        <v>39</v>
      </c>
      <c r="H5" s="105"/>
      <c r="I5" s="99" t="s">
        <v>38</v>
      </c>
      <c r="J5" s="108" t="s">
        <v>39</v>
      </c>
      <c r="K5" s="132"/>
      <c r="L5" s="132"/>
      <c r="M5" s="132"/>
      <c r="N5" s="132"/>
    </row>
    <row r="6" spans="1:14">
      <c r="A6" s="114" t="s">
        <v>1193</v>
      </c>
      <c r="B6" s="182"/>
      <c r="C6" s="182"/>
      <c r="D6" s="182"/>
      <c r="E6" s="117"/>
      <c r="F6" s="116">
        <f>D6-B6</f>
        <v>0</v>
      </c>
      <c r="G6" s="117"/>
      <c r="H6" s="182"/>
      <c r="I6" s="116"/>
      <c r="J6" s="117"/>
      <c r="K6" s="132"/>
      <c r="L6" s="132"/>
      <c r="M6" s="132"/>
      <c r="N6" s="132"/>
    </row>
    <row r="7" spans="1:14">
      <c r="A7" s="114" t="s">
        <v>1194</v>
      </c>
      <c r="B7" s="182">
        <v>42226</v>
      </c>
      <c r="C7" s="182">
        <v>38070</v>
      </c>
      <c r="D7" s="182">
        <v>25524</v>
      </c>
      <c r="E7" s="117">
        <f>D7/C7*100</f>
        <v>67.0449172576832</v>
      </c>
      <c r="F7" s="116">
        <f t="shared" ref="F7:F13" si="0">D7-B7</f>
        <v>-16702</v>
      </c>
      <c r="G7" s="117">
        <f>(D7/B7-1)*100</f>
        <v>-39.5538293942121</v>
      </c>
      <c r="H7" s="182">
        <v>20939</v>
      </c>
      <c r="I7" s="116">
        <f t="shared" ref="I7:I16" si="1">H7-D7</f>
        <v>-4585</v>
      </c>
      <c r="J7" s="117">
        <f>(H7/D7-1)*100</f>
        <v>-17.9634853471243</v>
      </c>
      <c r="K7" s="132"/>
      <c r="L7" s="132"/>
      <c r="M7" s="132"/>
      <c r="N7" s="132"/>
    </row>
    <row r="8" spans="1:14">
      <c r="A8" s="114" t="s">
        <v>1195</v>
      </c>
      <c r="B8" s="182"/>
      <c r="C8" s="182">
        <v>2003</v>
      </c>
      <c r="D8" s="182"/>
      <c r="E8" s="117">
        <f>D8/C8*100</f>
        <v>0</v>
      </c>
      <c r="F8" s="116">
        <f t="shared" si="0"/>
        <v>0</v>
      </c>
      <c r="G8" s="117" t="e">
        <f>(D8/B8-1)*100</f>
        <v>#DIV/0!</v>
      </c>
      <c r="H8" s="182">
        <v>1128</v>
      </c>
      <c r="I8" s="116">
        <f t="shared" si="1"/>
        <v>1128</v>
      </c>
      <c r="J8" s="117"/>
      <c r="K8" s="132"/>
      <c r="L8" s="132"/>
      <c r="M8" s="132"/>
      <c r="N8" s="132"/>
    </row>
    <row r="9" spans="1:14">
      <c r="A9" s="114" t="s">
        <v>1196</v>
      </c>
      <c r="B9" s="182"/>
      <c r="C9" s="182">
        <v>303</v>
      </c>
      <c r="D9" s="182"/>
      <c r="E9" s="117">
        <f>D9/C9*100</f>
        <v>0</v>
      </c>
      <c r="F9" s="116">
        <f t="shared" si="0"/>
        <v>0</v>
      </c>
      <c r="G9" s="117" t="e">
        <f>(D9/B9-1)*100</f>
        <v>#DIV/0!</v>
      </c>
      <c r="H9" s="182">
        <v>126</v>
      </c>
      <c r="I9" s="116">
        <f t="shared" si="1"/>
        <v>126</v>
      </c>
      <c r="J9" s="117"/>
      <c r="K9" s="132"/>
      <c r="L9" s="132"/>
      <c r="M9" s="132"/>
      <c r="N9" s="132"/>
    </row>
    <row r="10" spans="1:14">
      <c r="A10" s="114" t="s">
        <v>1197</v>
      </c>
      <c r="B10" s="182"/>
      <c r="C10" s="182"/>
      <c r="D10" s="182"/>
      <c r="E10" s="117"/>
      <c r="F10" s="116"/>
      <c r="G10" s="117"/>
      <c r="H10" s="182"/>
      <c r="I10" s="116">
        <f t="shared" si="1"/>
        <v>0</v>
      </c>
      <c r="J10" s="117"/>
      <c r="K10" s="132"/>
      <c r="L10" s="132"/>
      <c r="M10" s="132"/>
      <c r="N10" s="132"/>
    </row>
    <row r="11" spans="1:14">
      <c r="A11" s="114" t="s">
        <v>1198</v>
      </c>
      <c r="B11" s="182">
        <v>207</v>
      </c>
      <c r="C11" s="182">
        <v>475</v>
      </c>
      <c r="D11" s="182">
        <v>33</v>
      </c>
      <c r="E11" s="117">
        <f>D11/C11*100</f>
        <v>6.94736842105263</v>
      </c>
      <c r="F11" s="116">
        <f>D11-B11</f>
        <v>-174</v>
      </c>
      <c r="G11" s="117">
        <f>(D11/B11-1)*100</f>
        <v>-84.0579710144928</v>
      </c>
      <c r="H11" s="182">
        <v>100</v>
      </c>
      <c r="I11" s="116">
        <f t="shared" si="1"/>
        <v>67</v>
      </c>
      <c r="J11" s="117">
        <f>(H11/D11-1)*100</f>
        <v>203.030303030303</v>
      </c>
      <c r="K11" s="132"/>
      <c r="L11" s="132"/>
      <c r="M11" s="132"/>
      <c r="N11" s="132"/>
    </row>
    <row r="12" spans="1:14">
      <c r="A12" s="114" t="s">
        <v>1199</v>
      </c>
      <c r="B12" s="182"/>
      <c r="C12" s="182"/>
      <c r="D12" s="182"/>
      <c r="E12" s="117"/>
      <c r="F12" s="116">
        <f t="shared" si="0"/>
        <v>0</v>
      </c>
      <c r="G12" s="117"/>
      <c r="H12" s="182"/>
      <c r="I12" s="116">
        <f t="shared" si="1"/>
        <v>0</v>
      </c>
      <c r="J12" s="117"/>
      <c r="K12" s="132"/>
      <c r="L12" s="132"/>
      <c r="M12" s="132"/>
      <c r="N12" s="132"/>
    </row>
    <row r="13" spans="1:14">
      <c r="A13" s="114" t="s">
        <v>1200</v>
      </c>
      <c r="B13" s="182"/>
      <c r="C13" s="182"/>
      <c r="D13" s="182"/>
      <c r="E13" s="117"/>
      <c r="F13" s="116">
        <f t="shared" si="0"/>
        <v>0</v>
      </c>
      <c r="G13" s="117"/>
      <c r="H13" s="182"/>
      <c r="I13" s="116">
        <f t="shared" si="1"/>
        <v>0</v>
      </c>
      <c r="J13" s="117"/>
      <c r="K13" s="132"/>
      <c r="L13" s="132"/>
      <c r="M13" s="132"/>
      <c r="N13" s="132"/>
    </row>
    <row r="14" spans="1:14">
      <c r="A14" s="114" t="s">
        <v>1201</v>
      </c>
      <c r="B14" s="182"/>
      <c r="C14" s="182"/>
      <c r="D14" s="182"/>
      <c r="E14" s="117"/>
      <c r="F14" s="116"/>
      <c r="G14" s="117"/>
      <c r="H14" s="182"/>
      <c r="I14" s="116"/>
      <c r="J14" s="117"/>
      <c r="K14" s="132"/>
      <c r="L14" s="132"/>
      <c r="M14" s="132"/>
      <c r="N14" s="132"/>
    </row>
    <row r="15" spans="1:14">
      <c r="A15" s="114" t="s">
        <v>1202</v>
      </c>
      <c r="B15" s="182"/>
      <c r="C15" s="182"/>
      <c r="D15" s="182"/>
      <c r="E15" s="117"/>
      <c r="F15" s="116">
        <f t="shared" ref="F15:F22" si="2">D15-B15</f>
        <v>0</v>
      </c>
      <c r="G15" s="117"/>
      <c r="H15" s="182"/>
      <c r="I15" s="116">
        <f t="shared" si="1"/>
        <v>0</v>
      </c>
      <c r="J15" s="117"/>
      <c r="K15" s="132"/>
      <c r="L15" s="132"/>
      <c r="M15" s="132"/>
      <c r="N15" s="132"/>
    </row>
    <row r="16" spans="1:14">
      <c r="A16" s="114" t="s">
        <v>1203</v>
      </c>
      <c r="B16" s="182"/>
      <c r="C16" s="182"/>
      <c r="D16" s="182"/>
      <c r="E16" s="117"/>
      <c r="F16" s="116">
        <f t="shared" si="2"/>
        <v>0</v>
      </c>
      <c r="G16" s="117"/>
      <c r="H16" s="182"/>
      <c r="I16" s="116">
        <f t="shared" si="1"/>
        <v>0</v>
      </c>
      <c r="J16" s="117"/>
      <c r="K16" s="132"/>
      <c r="L16" s="132"/>
      <c r="M16" s="132"/>
      <c r="N16" s="132"/>
    </row>
    <row r="17" spans="1:14">
      <c r="A17" s="114" t="s">
        <v>1204</v>
      </c>
      <c r="B17" s="182"/>
      <c r="C17" s="182"/>
      <c r="D17" s="182"/>
      <c r="E17" s="117"/>
      <c r="F17" s="116"/>
      <c r="G17" s="117"/>
      <c r="H17" s="182"/>
      <c r="I17" s="116"/>
      <c r="J17" s="117"/>
      <c r="K17" s="132"/>
      <c r="L17" s="132"/>
      <c r="M17" s="132"/>
      <c r="N17" s="132"/>
    </row>
    <row r="18" spans="1:14">
      <c r="A18" s="114" t="s">
        <v>1205</v>
      </c>
      <c r="B18" s="182"/>
      <c r="C18" s="182"/>
      <c r="D18" s="182"/>
      <c r="E18" s="117"/>
      <c r="F18" s="116"/>
      <c r="G18" s="117"/>
      <c r="H18" s="182"/>
      <c r="I18" s="116"/>
      <c r="J18" s="117"/>
      <c r="K18" s="132"/>
      <c r="L18" s="132"/>
      <c r="M18" s="132"/>
      <c r="N18" s="132"/>
    </row>
    <row r="19" spans="1:14">
      <c r="A19" s="114" t="s">
        <v>1206</v>
      </c>
      <c r="B19" s="182">
        <v>1265</v>
      </c>
      <c r="C19" s="182">
        <v>1124</v>
      </c>
      <c r="D19" s="182">
        <v>1317</v>
      </c>
      <c r="E19" s="117">
        <f>D19/C19*100</f>
        <v>117.170818505338</v>
      </c>
      <c r="F19" s="116">
        <f t="shared" si="2"/>
        <v>52</v>
      </c>
      <c r="G19" s="117">
        <f>(D19/B19-1)*100</f>
        <v>4.11067193675889</v>
      </c>
      <c r="H19" s="182">
        <v>1218</v>
      </c>
      <c r="I19" s="116">
        <f>H19-D19</f>
        <v>-99</v>
      </c>
      <c r="J19" s="117">
        <f>(H19/D19-1)*100</f>
        <v>-7.51708428246014</v>
      </c>
      <c r="K19" s="132"/>
      <c r="L19" s="132"/>
      <c r="M19" s="132"/>
      <c r="N19" s="132"/>
    </row>
    <row r="20" spans="1:14">
      <c r="A20" s="114" t="s">
        <v>1207</v>
      </c>
      <c r="B20" s="115">
        <v>927</v>
      </c>
      <c r="C20" s="182"/>
      <c r="D20" s="115"/>
      <c r="E20" s="117"/>
      <c r="F20" s="116">
        <f t="shared" si="2"/>
        <v>-927</v>
      </c>
      <c r="G20" s="117"/>
      <c r="H20" s="182"/>
      <c r="I20" s="116">
        <f>H20-D20</f>
        <v>0</v>
      </c>
      <c r="J20" s="117" t="e">
        <f>(H20/D20-1)*100</f>
        <v>#DIV/0!</v>
      </c>
      <c r="K20" s="132"/>
      <c r="L20" s="132"/>
      <c r="M20" s="132"/>
      <c r="N20" s="132"/>
    </row>
    <row r="21" spans="1:14">
      <c r="A21" s="114" t="s">
        <v>1208</v>
      </c>
      <c r="B21" s="115">
        <v>1816</v>
      </c>
      <c r="C21" s="182"/>
      <c r="D21" s="115">
        <v>1471</v>
      </c>
      <c r="E21" s="117"/>
      <c r="F21" s="116">
        <f t="shared" si="2"/>
        <v>-345</v>
      </c>
      <c r="G21" s="117">
        <f>(D21/B21-1)*100</f>
        <v>-18.9977973568282</v>
      </c>
      <c r="H21" s="182"/>
      <c r="I21" s="116"/>
      <c r="J21" s="117"/>
      <c r="K21" s="132"/>
      <c r="L21" s="132"/>
      <c r="M21" s="132"/>
      <c r="N21" s="132"/>
    </row>
    <row r="22" spans="1:14">
      <c r="A22" s="183" t="s">
        <v>1209</v>
      </c>
      <c r="B22" s="184">
        <f>SUM(B6:B21)</f>
        <v>46441</v>
      </c>
      <c r="C22" s="184">
        <f>SUM(C6:C21)</f>
        <v>41975</v>
      </c>
      <c r="D22" s="184">
        <f>SUM(D6:D21)</f>
        <v>28345</v>
      </c>
      <c r="E22" s="111">
        <f>D22/C22*100</f>
        <v>67.528290649196</v>
      </c>
      <c r="F22" s="185">
        <f t="shared" si="2"/>
        <v>-18096</v>
      </c>
      <c r="G22" s="111"/>
      <c r="H22" s="184">
        <f>SUM(H6:H21)</f>
        <v>23511</v>
      </c>
      <c r="I22" s="185">
        <f>SUM(I6:I20)</f>
        <v>-3363</v>
      </c>
      <c r="J22" s="111">
        <f>(H22/D22-1)*100</f>
        <v>-17.0541541718116</v>
      </c>
      <c r="K22" s="132"/>
      <c r="L22" s="132"/>
      <c r="M22" s="132"/>
      <c r="N22" s="132"/>
    </row>
    <row r="23" spans="1:14">
      <c r="A23" s="109" t="s">
        <v>78</v>
      </c>
      <c r="B23" s="110">
        <f>SUM(B24:B28)</f>
        <v>28992</v>
      </c>
      <c r="C23" s="110">
        <f>SUM(C24:C28)</f>
        <v>24361</v>
      </c>
      <c r="D23" s="110">
        <f>SUM(D24:D28)</f>
        <v>94400</v>
      </c>
      <c r="E23" s="111"/>
      <c r="F23" s="112"/>
      <c r="G23" s="113"/>
      <c r="H23" s="110">
        <f>SUM(H24:H28)</f>
        <v>29028</v>
      </c>
      <c r="I23" s="110"/>
      <c r="J23" s="111"/>
      <c r="K23" s="132"/>
      <c r="L23" s="132"/>
      <c r="M23" s="132"/>
      <c r="N23" s="132"/>
    </row>
    <row r="24" spans="1:14">
      <c r="A24" s="114" t="s">
        <v>79</v>
      </c>
      <c r="B24" s="115">
        <v>4624</v>
      </c>
      <c r="C24" s="116"/>
      <c r="D24" s="115">
        <v>1577</v>
      </c>
      <c r="E24" s="117"/>
      <c r="F24" s="118"/>
      <c r="G24" s="119"/>
      <c r="H24" s="116"/>
      <c r="I24" s="116"/>
      <c r="J24" s="117"/>
      <c r="K24" s="132"/>
      <c r="L24" s="132"/>
      <c r="M24" s="132"/>
      <c r="N24" s="132"/>
    </row>
    <row r="25" spans="1:14">
      <c r="A25" s="114" t="s">
        <v>1210</v>
      </c>
      <c r="B25" s="116"/>
      <c r="C25" s="116"/>
      <c r="D25" s="116"/>
      <c r="E25" s="117"/>
      <c r="F25" s="118"/>
      <c r="G25" s="119"/>
      <c r="H25" s="116"/>
      <c r="I25" s="116"/>
      <c r="J25" s="117"/>
      <c r="K25" s="132"/>
      <c r="L25" s="132"/>
      <c r="M25" s="132"/>
      <c r="N25" s="132"/>
    </row>
    <row r="26" spans="1:14">
      <c r="A26" s="114" t="s">
        <v>136</v>
      </c>
      <c r="B26" s="115">
        <v>6729</v>
      </c>
      <c r="C26" s="116">
        <v>24361</v>
      </c>
      <c r="D26" s="115">
        <v>24123</v>
      </c>
      <c r="E26" s="117"/>
      <c r="F26" s="118"/>
      <c r="G26" s="119"/>
      <c r="H26" s="116">
        <v>29028</v>
      </c>
      <c r="I26" s="116"/>
      <c r="J26" s="117"/>
      <c r="K26" s="132"/>
      <c r="L26" s="132"/>
      <c r="M26" s="132"/>
      <c r="N26" s="132"/>
    </row>
    <row r="27" spans="1:14">
      <c r="A27" s="114" t="s">
        <v>142</v>
      </c>
      <c r="B27" s="115">
        <v>17639</v>
      </c>
      <c r="C27" s="116"/>
      <c r="D27" s="115">
        <v>68700</v>
      </c>
      <c r="E27" s="117"/>
      <c r="F27" s="118"/>
      <c r="G27" s="119"/>
      <c r="H27" s="116"/>
      <c r="I27" s="116"/>
      <c r="J27" s="117"/>
      <c r="K27" s="132"/>
      <c r="L27" s="132"/>
      <c r="M27" s="132"/>
      <c r="N27" s="132"/>
    </row>
    <row r="28" spans="1:14">
      <c r="A28" s="114" t="s">
        <v>137</v>
      </c>
      <c r="B28" s="116"/>
      <c r="C28" s="116"/>
      <c r="D28" s="116"/>
      <c r="E28" s="117"/>
      <c r="F28" s="118"/>
      <c r="G28" s="119"/>
      <c r="H28" s="116"/>
      <c r="I28" s="116"/>
      <c r="J28" s="117"/>
      <c r="K28" s="132"/>
      <c r="L28" s="132"/>
      <c r="M28" s="132"/>
      <c r="N28" s="132"/>
    </row>
    <row r="29" spans="1:14">
      <c r="A29" s="183" t="s">
        <v>143</v>
      </c>
      <c r="B29" s="110">
        <f>B22+B23</f>
        <v>75433</v>
      </c>
      <c r="C29" s="110">
        <f>C22+C23</f>
        <v>66336</v>
      </c>
      <c r="D29" s="110">
        <f t="shared" ref="B29:H29" si="3">D22+D23</f>
        <v>122745</v>
      </c>
      <c r="E29" s="110">
        <f t="shared" si="3"/>
        <v>67.528290649196</v>
      </c>
      <c r="F29" s="110">
        <f t="shared" si="3"/>
        <v>-18096</v>
      </c>
      <c r="G29" s="110">
        <f t="shared" si="3"/>
        <v>0</v>
      </c>
      <c r="H29" s="110">
        <f t="shared" si="3"/>
        <v>52539</v>
      </c>
      <c r="I29" s="110"/>
      <c r="J29" s="111"/>
      <c r="K29" s="132"/>
      <c r="L29" s="132"/>
      <c r="M29" s="132"/>
      <c r="N29" s="132" t="s">
        <v>1211</v>
      </c>
    </row>
  </sheetData>
  <mergeCells count="11">
    <mergeCell ref="A1:J1"/>
    <mergeCell ref="C3:G3"/>
    <mergeCell ref="H3:J3"/>
    <mergeCell ref="F4:G4"/>
    <mergeCell ref="I4:J4"/>
    <mergeCell ref="A3:A5"/>
    <mergeCell ref="B4:B5"/>
    <mergeCell ref="C4:C5"/>
    <mergeCell ref="D4:D5"/>
    <mergeCell ref="E4:E5"/>
    <mergeCell ref="H4:H5"/>
  </mergeCell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A 6 7 "   r g b C l r = " 2 C C A 6 8 " / > < c o m m e n t   s : r e f = " A 6 0 3 "   r g b C l r = " 2 C C A 6 8 " / > < c o m m e n t   s : r e f = " A 6 0 4 "   r g b C l r = " 2 C C A 6 8 " / > < c o m m e n t   s : r e f = " A 6 0 5 "   r g b C l r = " 2 C C A 6 8 " / > < c o m m e n t   s : r e f = " A 6 0 6 "   r g b C l r = " 2 C C A 6 8 " / > < c o m m e n t   s : r e f = " A 6 0 7 "   r g b C l r = " 2 C C A 6 8 " / > < c o m m e n t   s : r e f = " A 8 8 1 "   r g b C l r = " 2 C C A 6 8 " / > < c o m m e n t   s : r e f = " A 1 1 6 6 "   r g b C l r = " 2 C C A 6 8 " / > < / c o m m e n t L i s t > < c o m m e n t L i s t   s h e e t S t i d = " 1 0 " /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封面</vt:lpstr>
      <vt:lpstr>目录</vt:lpstr>
      <vt:lpstr>一般公共预算收入表</vt:lpstr>
      <vt:lpstr>一般公共预算支出表</vt:lpstr>
      <vt:lpstr>本级一般公共预算支出表</vt:lpstr>
      <vt:lpstr>本级一般公共预算基本支出表</vt:lpstr>
      <vt:lpstr>一般公共预算转移性收入支出表</vt:lpstr>
      <vt:lpstr>政府一般债务限额和余额情况表</vt:lpstr>
      <vt:lpstr>政府性基金收入表</vt:lpstr>
      <vt:lpstr>政府性基金支出表</vt:lpstr>
      <vt:lpstr>本级政府性基金支出表</vt:lpstr>
      <vt:lpstr>政府性基金转移支付收入支出表</vt:lpstr>
      <vt:lpstr>政府专项债务限额和余额情况表</vt:lpstr>
      <vt:lpstr>社会保险基金预算表</vt:lpstr>
      <vt:lpstr>社会保险基金收入表</vt:lpstr>
      <vt:lpstr>社会保险基金支出表</vt:lpstr>
      <vt:lpstr>国有资本经营预算收入表</vt:lpstr>
      <vt:lpstr>国有资本经营预算支出表</vt:lpstr>
      <vt:lpstr>本级国有资本经营预算支出表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QTOS</dc:creator>
  <cp:lastModifiedBy>Xuě</cp:lastModifiedBy>
  <dcterms:created xsi:type="dcterms:W3CDTF">2016-02-29T09:24:00Z</dcterms:created>
  <dcterms:modified xsi:type="dcterms:W3CDTF">2024-02-23T02:38:09Z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2052-11.8.2.12087</vt:lpwstr>
  </property>
  <property fmtid="{D5CDD505-2E9C-101B-9397-08002B2CF9AE}" pid="3" name="KSORubyTemplateID">
    <vt:lpwstr>14</vt:lpwstr>
  </property>
  <property fmtid="{D5CDD505-2E9C-101B-9397-08002B2CF9AE}" pid="4" name="KSOReadingLayout">
    <vt:bool>true</vt:bool>
  </property>
  <property fmtid="{D5CDD505-2E9C-101B-9397-08002B2CF9AE}" pid="5" name="ICV">
    <vt:lpwstr>B9B7D28669824C32A920AE8FB13A8860</vt:lpwstr>
  </property>
</Properties>
</file>